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66925"/>
  <mc:AlternateContent xmlns:mc="http://schemas.openxmlformats.org/markup-compatibility/2006">
    <mc:Choice Requires="x15">
      <x15ac:absPath xmlns:x15ac="http://schemas.microsoft.com/office/spreadsheetml/2010/11/ac" url="https://castatelibrary-my.sharepoint.com/personal/lisa_nowlain_library_ca_gov/Documents/Outcomes and survyes/Evaluation Toolkit/"/>
    </mc:Choice>
  </mc:AlternateContent>
  <xr:revisionPtr revIDLastSave="309" documentId="8_{4D8BE6E4-EE13-49CA-8B17-0C3A39DDE2EB}" xr6:coauthVersionLast="47" xr6:coauthVersionMax="47" xr10:uidLastSave="{6D30469F-5D8A-458C-9925-A0424B9C4089}"/>
  <bookViews>
    <workbookView xWindow="-108" yWindow="-108" windowWidth="23256" windowHeight="12576" firstSheet="2" activeTab="2" xr2:uid="{00000000-000D-0000-FFFF-FFFF00000000}"/>
  </bookViews>
  <sheets>
    <sheet name="definitions" sheetId="3" r:id="rId1"/>
    <sheet name="Pgms - track in spreadsheet" sheetId="2" r:id="rId2"/>
    <sheet name="Pgms- tally by hand on printout" sheetId="1" r:id="rId3"/>
    <sheet name="Pgms - annual totals" sheetId="5" r:id="rId4"/>
    <sheet name="Circulating Items" sheetId="7" r:id="rId5"/>
    <sheet name="Survey responses" sheetId="6" r:id="rId6"/>
    <sheet name="menus" sheetId="4" state="hidden" r:id="rId7"/>
  </sheets>
  <definedNames>
    <definedName name="_xlnm._FilterDatabase" localSheetId="1" hidden="1">'Pgms - track in spreadsheet'!$A$1:$H$1</definedName>
    <definedName name="_xlnm.Print_Area" localSheetId="1">'Pgms - track in spreadsheet'!$A$1:$H$32</definedName>
    <definedName name="_xlnm.Print_Area" localSheetId="2">'Pgms- tally by hand on printout'!$A$1:$P$26</definedName>
    <definedName name="_xlnm.Print_Titles" localSheetId="2">'Pgms- tally by hand on printout'!$1:$3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6" l="1"/>
  <c r="M17" i="6"/>
  <c r="M16" i="6"/>
  <c r="M14" i="6"/>
  <c r="M13" i="6"/>
  <c r="M12" i="6"/>
  <c r="M10" i="6"/>
  <c r="M9" i="6"/>
  <c r="M8" i="6"/>
  <c r="M7" i="6"/>
  <c r="L18" i="6"/>
  <c r="L17" i="6"/>
  <c r="L16" i="6"/>
  <c r="L14" i="6"/>
  <c r="L13" i="6"/>
  <c r="L12" i="6"/>
  <c r="L10" i="6"/>
  <c r="L9" i="6"/>
  <c r="L8" i="6"/>
  <c r="L7" i="6"/>
  <c r="K18" i="6"/>
  <c r="K17" i="6"/>
  <c r="K16" i="6"/>
  <c r="K14" i="6"/>
  <c r="K13" i="6"/>
  <c r="K12" i="6"/>
  <c r="K10" i="6"/>
  <c r="K9" i="6"/>
  <c r="K8" i="6"/>
  <c r="K7" i="6"/>
  <c r="J21" i="6"/>
  <c r="J20" i="6"/>
  <c r="J18" i="6"/>
  <c r="J17" i="6"/>
  <c r="J16" i="6"/>
  <c r="J14" i="6"/>
  <c r="J13" i="6"/>
  <c r="J12" i="6"/>
  <c r="J8" i="6"/>
  <c r="J9" i="6"/>
  <c r="J10" i="6"/>
  <c r="J7" i="6"/>
  <c r="I9" i="6"/>
  <c r="I10" i="6"/>
  <c r="I12" i="6"/>
  <c r="I13" i="6"/>
  <c r="I14" i="6"/>
  <c r="I16" i="6"/>
  <c r="I17" i="6"/>
  <c r="I18" i="6"/>
  <c r="I20" i="6"/>
  <c r="I21" i="6"/>
  <c r="I8" i="6"/>
  <c r="I7" i="6"/>
  <c r="B81" i="5"/>
  <c r="B60" i="5"/>
  <c r="B48" i="5"/>
  <c r="B36" i="5"/>
  <c r="B24" i="5"/>
  <c r="B12" i="5"/>
  <c r="B10" i="5" l="1"/>
  <c r="B61" i="5"/>
  <c r="B49" i="5"/>
  <c r="B37" i="5"/>
  <c r="B25" i="5"/>
  <c r="B13" i="5"/>
  <c r="L3" i="1"/>
  <c r="K3" i="1"/>
  <c r="J3" i="1"/>
  <c r="I3" i="1"/>
  <c r="H3" i="1"/>
  <c r="N3" i="1"/>
  <c r="O3" i="1"/>
  <c r="P3" i="1"/>
  <c r="M3" i="1"/>
  <c r="G3" i="1"/>
  <c r="F3" i="1"/>
  <c r="E3" i="1"/>
  <c r="D3" i="1"/>
  <c r="C3" i="1"/>
  <c r="B59" i="5" l="1"/>
  <c r="B58" i="5"/>
  <c r="B56" i="5"/>
  <c r="B55" i="5"/>
  <c r="B54" i="5"/>
  <c r="B53" i="5"/>
  <c r="B47" i="5"/>
  <c r="B46" i="5"/>
  <c r="B44" i="5"/>
  <c r="B43" i="5"/>
  <c r="B42" i="5"/>
  <c r="B41" i="5"/>
  <c r="B35" i="5"/>
  <c r="B34" i="5"/>
  <c r="B32" i="5"/>
  <c r="B31" i="5"/>
  <c r="B30" i="5"/>
  <c r="B29" i="5"/>
  <c r="B73" i="5"/>
  <c r="B18" i="5"/>
  <c r="B6" i="5"/>
  <c r="B23" i="5"/>
  <c r="B22" i="5"/>
  <c r="B20" i="5"/>
  <c r="B19" i="5"/>
  <c r="B17" i="5"/>
  <c r="B11" i="5"/>
  <c r="B8" i="5"/>
  <c r="B7" i="5"/>
  <c r="B5" i="5"/>
  <c r="B84" i="5"/>
  <c r="B78" i="5"/>
  <c r="B87" i="5"/>
  <c r="B86" i="5"/>
  <c r="B85" i="5"/>
  <c r="B83" i="5"/>
  <c r="B80" i="5"/>
  <c r="B79" i="5"/>
  <c r="B77" i="5"/>
  <c r="B65" i="5" l="1"/>
  <c r="B67" i="5"/>
  <c r="B72" i="5"/>
  <c r="B68" i="5"/>
  <c r="B70" i="5"/>
  <c r="B71" i="5"/>
  <c r="B66" i="5"/>
</calcChain>
</file>

<file path=xl/sharedStrings.xml><?xml version="1.0" encoding="utf-8"?>
<sst xmlns="http://schemas.openxmlformats.org/spreadsheetml/2006/main" count="305" uniqueCount="124">
  <si>
    <t>Program name</t>
  </si>
  <si>
    <t>Program date</t>
  </si>
  <si>
    <t>general interest</t>
  </si>
  <si>
    <t>Total</t>
  </si>
  <si>
    <t>ages 0-5</t>
  </si>
  <si>
    <t>ages 6-11</t>
  </si>
  <si>
    <t>ages 12-18</t>
  </si>
  <si>
    <t>ages 19+</t>
  </si>
  <si>
    <t># Self-directed activities for ages 0-5</t>
  </si>
  <si>
    <t># Self-directed activities for ages 12-18</t>
  </si>
  <si>
    <t># Self-directed activities for ages 6-11</t>
  </si>
  <si>
    <t># Self-directed activities for ages 19+</t>
  </si>
  <si>
    <t># Participants in activities for ages 0-5</t>
  </si>
  <si>
    <t># Participants in activities for ages 6-11</t>
  </si>
  <si>
    <t># Participants in activities for ages 12-18</t>
  </si>
  <si>
    <t># Participants in activities for ages 19+</t>
  </si>
  <si>
    <t># Participants in activities  for general interest</t>
  </si>
  <si>
    <t>In-person onsite program</t>
  </si>
  <si>
    <t>In-person offsite program</t>
  </si>
  <si>
    <t>Live virtual program</t>
  </si>
  <si>
    <t>Prerecorded (on-demand) program</t>
  </si>
  <si>
    <t>Format (pick one)</t>
  </si>
  <si>
    <t>Target age (pick one)</t>
  </si>
  <si>
    <t>Attendance or Views or Participants</t>
  </si>
  <si>
    <t>Format (pick one from dropdown)</t>
  </si>
  <si>
    <t>Target age (pick one from dropdown)</t>
  </si>
  <si>
    <t>Self-directed activity</t>
  </si>
  <si>
    <t>Participants # (self-directed activities)</t>
  </si>
  <si>
    <t>Attendance # (in-person programs)</t>
  </si>
  <si>
    <t>Attendance # (live virtual programs)</t>
  </si>
  <si>
    <t>yes</t>
  </si>
  <si>
    <t>no</t>
  </si>
  <si>
    <t>Children (Ages 0-5)</t>
  </si>
  <si>
    <t>Children (Ages 6-11)</t>
  </si>
  <si>
    <t xml:space="preserve">Total </t>
  </si>
  <si>
    <t>YA/Teens (Ages 12-18)</t>
  </si>
  <si>
    <t>Adults (Ages 19+)</t>
  </si>
  <si>
    <t>Other/Family/All Ages</t>
  </si>
  <si>
    <t>Self-directed activities</t>
  </si>
  <si>
    <t># In-Person Onsite Children's Programs (ages 0-5)</t>
  </si>
  <si>
    <t># In-Person Offsite Children's Programs (ages 0-5)</t>
  </si>
  <si>
    <t># Live Virtual Children's Programs (ages 0-5)</t>
  </si>
  <si>
    <t># Prerecorded (on-demand) Children's Programs (ages 0-5)</t>
  </si>
  <si>
    <t>In-Person Onsite Children's Program Attendance (ages 0-5)</t>
  </si>
  <si>
    <t>In-Person Offsite Children's Program Attendance (ages 0-5)</t>
  </si>
  <si>
    <t>Live Virtual Children's Program Attendance (ages 0-5)</t>
  </si>
  <si>
    <t># In-Person Onsite Children's Programs (ages 6-11)</t>
  </si>
  <si>
    <t># In-Person Offsite Children's Programs (ages 6-11)</t>
  </si>
  <si>
    <t># Live Virtual Children's Programs (ages 6-11)</t>
  </si>
  <si>
    <t># Prerecorded (on-demand) Children's Programs (ages 6-11)</t>
  </si>
  <si>
    <t>In-Person Onsite Children's Program Attendance (ages 6-11)</t>
  </si>
  <si>
    <t>In-Person Offsite Children's Program Attendance (ages 6-11)</t>
  </si>
  <si>
    <t>Live Virtual Children's Program Attendance (ages 6-11)</t>
  </si>
  <si>
    <t># In-Person Onsite YA Programs (ages 12-18)</t>
  </si>
  <si>
    <t># In-Person Offsite YA Programs (ages 12-18)</t>
  </si>
  <si>
    <t># Live Virtual YA Programs (ages 12-18)</t>
  </si>
  <si>
    <t># Prerecorded (on-demand) YA Programs (ages 12-18)</t>
  </si>
  <si>
    <t>In-Person Onsite YA Program Attendance (ages 12-18)</t>
  </si>
  <si>
    <t>In-Person Offsite YA Program Attendance (ages 12-18)</t>
  </si>
  <si>
    <t>Live Virtual YA Program Attendance (ages 12-18)</t>
  </si>
  <si>
    <t># In-Person Onsite Adult Programs (ages 19+)</t>
  </si>
  <si>
    <t># In-Person Offsite Adult Programs (ages 19+)</t>
  </si>
  <si>
    <t># Live Virtual Adult Programs (ages 19+)</t>
  </si>
  <si>
    <t># Prerecorded (on-demand) Adult Programs (ages 19+)</t>
  </si>
  <si>
    <t>In-Person Onsite Adult Program Attendance (ages 19+)</t>
  </si>
  <si>
    <t>In-Person Offsite Adult Program Attendance (ages 19+)</t>
  </si>
  <si>
    <t>Live Virtual Adult Program Attendance (ages 19+)</t>
  </si>
  <si>
    <t># In-Person Onsite General Programs</t>
  </si>
  <si>
    <t># In-Person Offsite General Programs</t>
  </si>
  <si>
    <t># Live Virtual General Programs</t>
  </si>
  <si>
    <t># Prerecorded (on-demand) General Programs</t>
  </si>
  <si>
    <t>In-Person Onsite General Program Attendance</t>
  </si>
  <si>
    <t>In-Person Offsite General Program Attendance</t>
  </si>
  <si>
    <t>Live Virtual General Program Attendance</t>
  </si>
  <si>
    <t>Sums</t>
  </si>
  <si>
    <t># In-Person Onsite Programs</t>
  </si>
  <si>
    <t># In-Person Offsite Programs</t>
  </si>
  <si>
    <t># Live Virtual Programs</t>
  </si>
  <si>
    <t># Prerecorded (on-demand) Programs</t>
  </si>
  <si>
    <t>In-Person Onsite Program Attendance</t>
  </si>
  <si>
    <t>In-Person Offsite Program Attendance</t>
  </si>
  <si>
    <t>Live Virtual Program Attendance</t>
  </si>
  <si>
    <t># Self-directed activities for general interest</t>
  </si>
  <si>
    <t>https://docs.google.com/spreadsheets/d/1anwLWUsfqduw1LSlNiH553leNDzDnrfiVwdkE8x0a4Y/edit#gid=742595251</t>
  </si>
  <si>
    <t>Link to guide for counting views and attendance:</t>
  </si>
  <si>
    <t>The totals will calculate automatically as you enter programs and activities on the next tab.</t>
  </si>
  <si>
    <t>Views of Prerecorded Children's Programs (ages 0-5) within 7 days</t>
  </si>
  <si>
    <t>Views of Prerecorded Children's Programs (ages 6-11) within 7 days</t>
  </si>
  <si>
    <t>Views of Prerecorded YA Programs (ages 12-18) within 7 days</t>
  </si>
  <si>
    <t>Views of Prerecorded Adult Programs (ages 19+) within 7 days</t>
  </si>
  <si>
    <t>Views of Prerecorded General Programs within 7 days</t>
  </si>
  <si>
    <t>Views of Prerecorded Programs within 7 days</t>
  </si>
  <si>
    <t>Views # at 30 days (prerecorded programs)</t>
  </si>
  <si>
    <t>Tracking Participation in Parks Pass programming</t>
  </si>
  <si>
    <t>I am more likely to visit a State Park because of this program/activity.</t>
  </si>
  <si>
    <t>Strongly Disagree</t>
  </si>
  <si>
    <t>Disagree</t>
  </si>
  <si>
    <t>Agree</t>
  </si>
  <si>
    <t>Strongly Agree</t>
  </si>
  <si>
    <t>I am more likely to spend time outside because of this library program</t>
  </si>
  <si>
    <t>Required questions:</t>
  </si>
  <si>
    <t>Required program-specific questions</t>
  </si>
  <si>
    <t>Neither Agree nor Disagree</t>
  </si>
  <si>
    <t>Instructions: please enter the number of responses per program. For comments, please email parkspass@library.ca.gov.</t>
  </si>
  <si>
    <r>
      <rPr>
        <b/>
        <sz val="11"/>
        <color theme="1"/>
        <rFont val="Calibri"/>
        <family val="2"/>
        <scheme val="minor"/>
      </rPr>
      <t>Program name</t>
    </r>
    <r>
      <rPr>
        <sz val="11"/>
        <color theme="1"/>
        <rFont val="Calibri"/>
        <family val="2"/>
        <scheme val="minor"/>
      </rPr>
      <t>: _________________________________________</t>
    </r>
  </si>
  <si>
    <r>
      <rPr>
        <b/>
        <sz val="11"/>
        <color theme="1"/>
        <rFont val="Calibri"/>
        <family val="2"/>
        <scheme val="minor"/>
      </rPr>
      <t>Program date</t>
    </r>
    <r>
      <rPr>
        <sz val="11"/>
        <color theme="1"/>
        <rFont val="Calibri"/>
        <family val="2"/>
        <scheme val="minor"/>
      </rPr>
      <t>:</t>
    </r>
  </si>
  <si>
    <t>Other questions (optional: enter below)</t>
  </si>
  <si>
    <t>Circulating items tracking</t>
  </si>
  <si>
    <t>Item name</t>
  </si>
  <si>
    <t>Item description</t>
  </si>
  <si>
    <t>Number of circulations to date</t>
  </si>
  <si>
    <t>Number of holds to date</t>
  </si>
  <si>
    <t>This is my first time using a library resource/taking part in a program/activity at the library</t>
  </si>
  <si>
    <r>
      <rPr>
        <sz val="7"/>
        <color theme="1"/>
        <rFont val="Times New Roman"/>
        <family val="1"/>
      </rPr>
      <t xml:space="preserve">  </t>
    </r>
    <r>
      <rPr>
        <sz val="11"/>
        <color theme="1"/>
        <rFont val="Calibri"/>
        <family val="2"/>
        <scheme val="minor"/>
      </rPr>
      <t>I am going to sign up/I signed up for a library card to access the Parks Passes.</t>
    </r>
  </si>
  <si>
    <t xml:space="preserve">I am more likely to use other library resources and services. </t>
  </si>
  <si>
    <t>I learned something useful from the library program/activity/resource.</t>
  </si>
  <si>
    <t>Yes/no required questions:</t>
  </si>
  <si>
    <t>Yes</t>
  </si>
  <si>
    <t>No</t>
  </si>
  <si>
    <t>Health outcomes: I believe that spending time outdoors as part of this library program/activity/resource was beneficial for my health.</t>
  </si>
  <si>
    <t>Natural resource stewardship: I will use what I learned about the natural environment.</t>
  </si>
  <si>
    <t>Historical and Cultural Connections: I feel more connected to the history and/or culture of my community because of this library program/activity/resource.</t>
  </si>
  <si>
    <t>TOTALS</t>
  </si>
  <si>
    <t>Parks Pass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</si>
</sst>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i/>
      <sz val="11"/>
      <color rgb="FFFF0000"/>
      <name val="Calibri"/>
      <family val="2"/>
      <scheme val="minor"/>
    </font>
    <font>
      <sz val="11"/>
      <color rgb="FF000000"/>
      <name val="Calibri"/>
      <family val="2"/>
      <scheme val="minor"/>
    </font>
    <font>
      <sz val="11"/>
      <color theme="1"/>
      <name val="Symbol"/>
      <family val="1"/>
      <charset val="2"/>
    </font>
    <font>
      <sz val="7"/>
      <color theme="1"/>
      <name val="Times New Roman"/>
      <family val="1"/>
    </font>
  </fonts>
  <fills count="17">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A7CB"/>
        <bgColor indexed="64"/>
      </patternFill>
    </fill>
    <fill>
      <patternFill patternType="solid">
        <fgColor rgb="FFFFD393"/>
        <bgColor indexed="64"/>
      </patternFill>
    </fill>
    <fill>
      <patternFill patternType="solid">
        <fgColor rgb="FFFFFF93"/>
        <bgColor indexed="64"/>
      </patternFill>
    </fill>
    <fill>
      <patternFill patternType="solid">
        <fgColor rgb="FFC5FFC5"/>
        <bgColor indexed="64"/>
      </patternFill>
    </fill>
    <fill>
      <patternFill patternType="solid">
        <fgColor rgb="FFBEDCFE"/>
        <bgColor indexed="64"/>
      </patternFill>
    </fill>
    <fill>
      <patternFill patternType="solid">
        <fgColor rgb="FFDECDF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0"/>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auto="1"/>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cellStyleXfs>
  <cellXfs count="88">
    <xf numFmtId="0" fontId="0" fillId="0" borderId="0" xfId="0"/>
    <xf numFmtId="0" fontId="0" fillId="0" borderId="0" xfId="0" applyAlignment="1">
      <alignment wrapText="1"/>
    </xf>
    <xf numFmtId="0" fontId="0" fillId="0" borderId="1" xfId="0" applyBorder="1"/>
    <xf numFmtId="0" fontId="1" fillId="0" borderId="0" xfId="0" applyFont="1"/>
    <xf numFmtId="0" fontId="0" fillId="0" borderId="0" xfId="0" applyProtection="1">
      <protection locked="0"/>
    </xf>
    <xf numFmtId="0" fontId="0" fillId="0" borderId="0" xfId="0" applyProtection="1"/>
    <xf numFmtId="0" fontId="0" fillId="0" borderId="7" xfId="0" applyBorder="1"/>
    <xf numFmtId="0" fontId="1" fillId="0" borderId="6" xfId="0" applyFont="1" applyBorder="1" applyAlignment="1">
      <alignment wrapText="1"/>
    </xf>
    <xf numFmtId="0" fontId="1" fillId="0" borderId="3" xfId="0" applyFont="1" applyBorder="1" applyAlignment="1">
      <alignment wrapText="1"/>
    </xf>
    <xf numFmtId="14" fontId="0" fillId="0" borderId="0" xfId="0" applyNumberFormat="1" applyProtection="1">
      <protection locked="0"/>
    </xf>
    <xf numFmtId="0" fontId="1" fillId="0" borderId="8" xfId="0" applyFont="1" applyBorder="1" applyAlignment="1">
      <alignment wrapText="1"/>
    </xf>
    <xf numFmtId="0" fontId="1" fillId="5" borderId="2" xfId="0" applyFont="1" applyFill="1" applyBorder="1" applyAlignment="1" applyProtection="1">
      <alignment wrapText="1"/>
      <protection locked="0"/>
    </xf>
    <xf numFmtId="0" fontId="1" fillId="0" borderId="0" xfId="0" applyFont="1" applyAlignment="1">
      <alignment horizontal="left"/>
    </xf>
    <xf numFmtId="0" fontId="0" fillId="0" borderId="0" xfId="0" applyBorder="1"/>
    <xf numFmtId="0" fontId="0" fillId="0" borderId="0" xfId="0" applyFont="1" applyBorder="1" applyAlignment="1">
      <alignment wrapText="1"/>
    </xf>
    <xf numFmtId="49" fontId="0" fillId="0" borderId="0" xfId="0" applyNumberFormat="1" applyFont="1" applyBorder="1" applyAlignment="1">
      <alignment wrapText="1"/>
    </xf>
    <xf numFmtId="0" fontId="1" fillId="0" borderId="0" xfId="0" applyFont="1" applyFill="1" applyBorder="1" applyProtection="1"/>
    <xf numFmtId="0" fontId="1" fillId="0" borderId="2" xfId="0" applyFont="1" applyFill="1" applyBorder="1" applyProtection="1"/>
    <xf numFmtId="0" fontId="0" fillId="0" borderId="0" xfId="0"/>
    <xf numFmtId="0" fontId="1" fillId="0" borderId="0" xfId="0" applyFont="1"/>
    <xf numFmtId="0" fontId="0" fillId="0" borderId="0" xfId="0" applyFont="1" applyBorder="1" applyAlignment="1">
      <alignment vertical="top" wrapText="1"/>
    </xf>
    <xf numFmtId="0" fontId="1" fillId="0" borderId="0" xfId="0" applyFont="1" applyFill="1" applyBorder="1" applyAlignment="1" applyProtection="1">
      <alignment vertical="top"/>
    </xf>
    <xf numFmtId="0" fontId="0" fillId="0" borderId="0" xfId="0" applyAlignment="1">
      <alignment vertical="top"/>
    </xf>
    <xf numFmtId="0" fontId="0" fillId="0" borderId="0" xfId="0" applyAlignment="1" applyProtection="1">
      <alignment vertical="top"/>
    </xf>
    <xf numFmtId="0" fontId="0" fillId="0" borderId="0" xfId="0" applyBorder="1" applyAlignment="1" applyProtection="1">
      <alignment vertical="top" wrapText="1"/>
    </xf>
    <xf numFmtId="0" fontId="1" fillId="6" borderId="0" xfId="0" applyFont="1" applyFill="1" applyBorder="1" applyProtection="1"/>
    <xf numFmtId="0" fontId="1" fillId="7" borderId="0" xfId="0" applyFont="1" applyFill="1"/>
    <xf numFmtId="0" fontId="1" fillId="8" borderId="0" xfId="0" applyFont="1" applyFill="1"/>
    <xf numFmtId="0" fontId="1" fillId="9" borderId="0" xfId="0" applyFont="1" applyFill="1"/>
    <xf numFmtId="0" fontId="1" fillId="10" borderId="0" xfId="0" applyFont="1" applyFill="1"/>
    <xf numFmtId="0" fontId="1" fillId="11" borderId="0" xfId="0" applyFont="1" applyFill="1"/>
    <xf numFmtId="0" fontId="1" fillId="6" borderId="0" xfId="0" applyFont="1" applyFill="1"/>
    <xf numFmtId="0" fontId="0" fillId="0" borderId="0" xfId="0" applyBorder="1" applyProtection="1"/>
    <xf numFmtId="0" fontId="0" fillId="0" borderId="0" xfId="0" applyBorder="1" applyAlignment="1">
      <alignment wrapText="1"/>
    </xf>
    <xf numFmtId="0" fontId="1" fillId="0" borderId="0" xfId="0" applyFont="1" applyFill="1" applyBorder="1"/>
    <xf numFmtId="0" fontId="0" fillId="0" borderId="0" xfId="0" applyFill="1" applyBorder="1"/>
    <xf numFmtId="49" fontId="1" fillId="0" borderId="3" xfId="0" applyNumberFormat="1" applyFont="1" applyBorder="1" applyAlignment="1">
      <alignment wrapText="1"/>
    </xf>
    <xf numFmtId="0" fontId="0" fillId="0" borderId="0" xfId="0" applyFill="1"/>
    <xf numFmtId="0" fontId="2" fillId="0" borderId="0" xfId="1" applyAlignment="1">
      <alignment wrapText="1"/>
    </xf>
    <xf numFmtId="0" fontId="1" fillId="0" borderId="0" xfId="0" applyFont="1" applyAlignment="1">
      <alignment wrapText="1"/>
    </xf>
    <xf numFmtId="0" fontId="0" fillId="0" borderId="0" xfId="0" applyFill="1" applyProtection="1">
      <protection locked="0"/>
    </xf>
    <xf numFmtId="0" fontId="0" fillId="0" borderId="0" xfId="0" applyFont="1" applyFill="1" applyBorder="1" applyProtection="1"/>
    <xf numFmtId="0" fontId="3" fillId="0" borderId="0" xfId="0" applyFont="1"/>
    <xf numFmtId="0" fontId="0" fillId="0" borderId="2" xfId="0" applyBorder="1"/>
    <xf numFmtId="0" fontId="0" fillId="0" borderId="3" xfId="0" applyBorder="1"/>
    <xf numFmtId="0" fontId="0" fillId="12" borderId="0" xfId="0" applyFill="1" applyBorder="1"/>
    <xf numFmtId="0" fontId="4" fillId="0" borderId="3" xfId="0" applyFont="1" applyBorder="1"/>
    <xf numFmtId="0" fontId="0" fillId="0" borderId="9" xfId="0" applyBorder="1"/>
    <xf numFmtId="0" fontId="3" fillId="12" borderId="0" xfId="0" applyFont="1" applyFill="1" applyBorder="1"/>
    <xf numFmtId="0" fontId="0" fillId="0" borderId="10" xfId="0" applyBorder="1"/>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0" fillId="0" borderId="0" xfId="0" applyFill="1" applyBorder="1" applyAlignment="1">
      <alignment wrapText="1"/>
    </xf>
    <xf numFmtId="0" fontId="4" fillId="0" borderId="0" xfId="0" applyFont="1" applyFill="1" applyBorder="1"/>
    <xf numFmtId="0" fontId="3" fillId="0" borderId="0" xfId="0" applyFont="1" applyFill="1" applyBorder="1"/>
    <xf numFmtId="0" fontId="5" fillId="0" borderId="0" xfId="0" applyFont="1" applyFill="1" applyBorder="1" applyAlignment="1">
      <alignment wrapText="1"/>
    </xf>
    <xf numFmtId="0" fontId="0" fillId="13" borderId="2" xfId="0" applyFill="1" applyBorder="1" applyAlignment="1">
      <alignment horizontal="center" wrapText="1"/>
    </xf>
    <xf numFmtId="0" fontId="0" fillId="13" borderId="2" xfId="0" applyFill="1" applyBorder="1"/>
    <xf numFmtId="0" fontId="0" fillId="13" borderId="2" xfId="0" applyFill="1" applyBorder="1" applyAlignment="1">
      <alignment wrapText="1"/>
    </xf>
    <xf numFmtId="0" fontId="0" fillId="14" borderId="0" xfId="0" applyFill="1"/>
    <xf numFmtId="0" fontId="0" fillId="14" borderId="2" xfId="0" applyFill="1" applyBorder="1" applyAlignment="1">
      <alignment horizontal="center" wrapText="1"/>
    </xf>
    <xf numFmtId="0" fontId="0" fillId="14" borderId="2" xfId="0" applyFill="1" applyBorder="1"/>
    <xf numFmtId="0" fontId="0" fillId="14" borderId="2" xfId="0" applyFill="1" applyBorder="1" applyAlignment="1">
      <alignment wrapText="1"/>
    </xf>
    <xf numFmtId="0" fontId="4" fillId="14" borderId="3" xfId="0" applyFont="1" applyFill="1" applyBorder="1"/>
    <xf numFmtId="0" fontId="3" fillId="14" borderId="0" xfId="0" applyFont="1" applyFill="1" applyBorder="1"/>
    <xf numFmtId="0" fontId="4" fillId="14" borderId="8" xfId="0" applyFont="1" applyFill="1" applyBorder="1"/>
    <xf numFmtId="0" fontId="0" fillId="14" borderId="0" xfId="0" applyFill="1" applyBorder="1"/>
    <xf numFmtId="0" fontId="5" fillId="14" borderId="2" xfId="0" applyFont="1" applyFill="1" applyBorder="1" applyAlignment="1">
      <alignment wrapText="1"/>
    </xf>
    <xf numFmtId="0" fontId="4" fillId="14" borderId="2" xfId="0" applyFont="1" applyFill="1" applyBorder="1"/>
    <xf numFmtId="0" fontId="6" fillId="14" borderId="2" xfId="0" applyFont="1" applyFill="1" applyBorder="1" applyAlignment="1">
      <alignment vertical="center" wrapText="1"/>
    </xf>
    <xf numFmtId="0" fontId="4" fillId="15" borderId="3" xfId="0" applyFont="1" applyFill="1" applyBorder="1"/>
    <xf numFmtId="0" fontId="0" fillId="15" borderId="2" xfId="0" applyFill="1" applyBorder="1" applyAlignment="1">
      <alignment wrapText="1"/>
    </xf>
    <xf numFmtId="0" fontId="0" fillId="15" borderId="2" xfId="0" applyFill="1" applyBorder="1"/>
    <xf numFmtId="0" fontId="4" fillId="15" borderId="8" xfId="0" applyFont="1" applyFill="1" applyBorder="1"/>
    <xf numFmtId="0" fontId="5" fillId="15" borderId="2" xfId="0" applyFont="1" applyFill="1" applyBorder="1" applyAlignment="1">
      <alignment wrapText="1"/>
    </xf>
    <xf numFmtId="0" fontId="4" fillId="15" borderId="2" xfId="0" applyFont="1" applyFill="1" applyBorder="1"/>
    <xf numFmtId="0" fontId="6" fillId="15" borderId="2" xfId="0" applyFont="1" applyFill="1" applyBorder="1" applyAlignment="1">
      <alignment vertical="center" wrapText="1"/>
    </xf>
    <xf numFmtId="0" fontId="0" fillId="16" borderId="2" xfId="0" applyFill="1" applyBorder="1"/>
    <xf numFmtId="0" fontId="0" fillId="13" borderId="3" xfId="0" applyFill="1" applyBorder="1"/>
    <xf numFmtId="0" fontId="0" fillId="12" borderId="0" xfId="0" applyFill="1"/>
    <xf numFmtId="0" fontId="0" fillId="0" borderId="11" xfId="0" applyBorder="1"/>
    <xf numFmtId="0" fontId="1" fillId="15"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FFA7CB"/>
      <color rgb="FFDECDFF"/>
      <color rgb="FF9966FF"/>
      <color rgb="FFBEDCFE"/>
      <color rgb="FFBECCFE"/>
      <color rgb="FFC5FFC5"/>
      <color rgb="FF93FF93"/>
      <color rgb="FFFFFF93"/>
      <color rgb="FFFFD39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171450</xdr:rowOff>
    </xdr:from>
    <xdr:to>
      <xdr:col>1</xdr:col>
      <xdr:colOff>3752850</xdr:colOff>
      <xdr:row>24</xdr:row>
      <xdr:rowOff>171450</xdr:rowOff>
    </xdr:to>
    <xdr:sp macro="" textlink="">
      <xdr:nvSpPr>
        <xdr:cNvPr id="2" name="TextBox 1">
          <a:extLst>
            <a:ext uri="{FF2B5EF4-FFF2-40B4-BE49-F238E27FC236}">
              <a16:creationId xmlns:a16="http://schemas.microsoft.com/office/drawing/2014/main" id="{6355E573-9644-4FE9-910C-0146879503BD}"/>
            </a:ext>
          </a:extLst>
        </xdr:cNvPr>
        <xdr:cNvSpPr txBox="1"/>
      </xdr:nvSpPr>
      <xdr:spPr>
        <a:xfrm>
          <a:off x="38100" y="171450"/>
          <a:ext cx="5686425" cy="455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How to count programs/activities and attendance/views/participants</a:t>
          </a:r>
          <a:endParaRPr lang="en-US"/>
        </a:p>
        <a:p>
          <a:endParaRPr lang="en-US"/>
        </a:p>
        <a:p>
          <a:r>
            <a:rPr lang="en-US">
              <a:solidFill>
                <a:srgbClr val="0070C0"/>
              </a:solidFill>
            </a:rPr>
            <a:t>Count each program or activity in only ONE of these </a:t>
          </a:r>
          <a:r>
            <a:rPr lang="en-US" b="1">
              <a:solidFill>
                <a:srgbClr val="0070C0"/>
              </a:solidFill>
            </a:rPr>
            <a:t>formats</a:t>
          </a:r>
          <a:r>
            <a:rPr lang="en-US"/>
            <a:t>, with reference to the definitions and examples below:</a:t>
          </a:r>
        </a:p>
        <a:p>
          <a:r>
            <a:rPr lang="en-US"/>
            <a:t>- in-person onsite program</a:t>
          </a:r>
        </a:p>
        <a:p>
          <a:r>
            <a:rPr lang="en-US"/>
            <a:t>- in-person offsite program</a:t>
          </a:r>
        </a:p>
        <a:p>
          <a:r>
            <a:rPr lang="en-US"/>
            <a:t>- live virtual (synchronous) program</a:t>
          </a:r>
        </a:p>
        <a:p>
          <a:r>
            <a:rPr lang="en-US"/>
            <a:t>- prerecorded (asynchronous) program</a:t>
          </a:r>
        </a:p>
        <a:p>
          <a:r>
            <a:rPr lang="en-US"/>
            <a:t>- self-directed activity</a:t>
          </a:r>
        </a:p>
        <a:p>
          <a:endParaRPr lang="en-US"/>
        </a:p>
        <a:p>
          <a:r>
            <a:rPr lang="en-US">
              <a:solidFill>
                <a:srgbClr val="0070C0"/>
              </a:solidFill>
            </a:rPr>
            <a:t>Choose ONE </a:t>
          </a:r>
          <a:r>
            <a:rPr lang="en-US" b="1">
              <a:solidFill>
                <a:srgbClr val="0070C0"/>
              </a:solidFill>
            </a:rPr>
            <a:t>age </a:t>
          </a:r>
          <a:r>
            <a:rPr lang="en-US">
              <a:solidFill>
                <a:srgbClr val="0070C0"/>
              </a:solidFill>
            </a:rPr>
            <a:t>for your primary intended audience:</a:t>
          </a:r>
        </a:p>
        <a:p>
          <a:r>
            <a:rPr lang="en-US"/>
            <a:t>- Children 0-5</a:t>
          </a:r>
        </a:p>
        <a:p>
          <a:r>
            <a:rPr lang="en-US"/>
            <a:t>-</a:t>
          </a:r>
          <a:r>
            <a:rPr lang="en-US" baseline="0"/>
            <a:t> </a:t>
          </a:r>
          <a:r>
            <a:rPr lang="en-US"/>
            <a:t>Children 6-11</a:t>
          </a:r>
        </a:p>
        <a:p>
          <a:r>
            <a:rPr lang="en-US"/>
            <a:t>- YA/Teens 12-18</a:t>
          </a:r>
        </a:p>
        <a:p>
          <a:r>
            <a:rPr lang="en-US"/>
            <a:t>- Adults 19+</a:t>
          </a:r>
        </a:p>
        <a:p>
          <a:r>
            <a:rPr lang="en-US"/>
            <a:t>- General interest (all-ages/intergenerational/family)</a:t>
          </a:r>
        </a:p>
        <a:p>
          <a:endParaRPr lang="en-US"/>
        </a:p>
        <a:p>
          <a:r>
            <a:rPr lang="en-US">
              <a:solidFill>
                <a:srgbClr val="0070C0"/>
              </a:solidFill>
            </a:rPr>
            <a:t>For each program and recording, you’ll report </a:t>
          </a:r>
          <a:r>
            <a:rPr lang="en-US" b="1">
              <a:solidFill>
                <a:srgbClr val="0070C0"/>
              </a:solidFill>
            </a:rPr>
            <a:t>attendance or views</a:t>
          </a:r>
          <a:r>
            <a:rPr lang="en-US">
              <a:solidFill>
                <a:srgbClr val="0070C0"/>
              </a:solidFill>
            </a:rPr>
            <a:t>:</a:t>
          </a:r>
        </a:p>
        <a:p>
          <a:r>
            <a:rPr lang="en-US"/>
            <a:t>- Count ATTENDANCE for in-person and live virtual programs.</a:t>
          </a:r>
        </a:p>
        <a:p>
          <a:r>
            <a:rPr lang="en-US"/>
            <a:t>- Count VIEWS of prerecorded programs </a:t>
          </a:r>
          <a:r>
            <a:rPr lang="en-US">
              <a:solidFill>
                <a:srgbClr val="FF0000"/>
              </a:solidFill>
            </a:rPr>
            <a:t>up to 30 days </a:t>
          </a:r>
          <a:r>
            <a:rPr lang="en-US"/>
            <a:t>(if the recording stays up that long. For audio-only programs, count the number of times played. See the handy guide (link</a:t>
          </a:r>
          <a:r>
            <a:rPr lang="en-US" baseline="0"/>
            <a:t> provided</a:t>
          </a:r>
          <a:r>
            <a:rPr lang="en-US"/>
            <a:t> below)</a:t>
          </a:r>
          <a:r>
            <a:rPr lang="en-US" baseline="0"/>
            <a:t> </a:t>
          </a:r>
          <a:r>
            <a:rPr lang="en-US"/>
            <a:t>for details on where to find the number of views/plays on different platforms. We are counting at 30 days for the purposes of the Annual Report, not at the end of the month or end of the fiscal year. </a:t>
          </a:r>
        </a:p>
        <a:p>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0070C0"/>
              </a:solidFill>
              <a:effectLst/>
              <a:latin typeface="+mn-lt"/>
              <a:ea typeface="+mn-ea"/>
              <a:cs typeface="+mn-cs"/>
            </a:rPr>
            <a:t>For each activity, you'll report the number of </a:t>
          </a:r>
          <a:r>
            <a:rPr lang="en-US" sz="1100" b="1">
              <a:solidFill>
                <a:srgbClr val="0070C0"/>
              </a:solidFill>
              <a:effectLst/>
              <a:latin typeface="+mn-lt"/>
              <a:ea typeface="+mn-ea"/>
              <a:cs typeface="+mn-cs"/>
            </a:rPr>
            <a:t>participants.</a:t>
          </a:r>
          <a:endParaRPr lang="en-US">
            <a:solidFill>
              <a:srgbClr val="0070C0"/>
            </a:solidFill>
            <a:effectLst/>
          </a:endParaRPr>
        </a:p>
      </xdr:txBody>
    </xdr:sp>
    <xdr:clientData/>
  </xdr:twoCellAnchor>
  <xdr:twoCellAnchor>
    <xdr:from>
      <xdr:col>0</xdr:col>
      <xdr:colOff>44450</xdr:colOff>
      <xdr:row>26</xdr:row>
      <xdr:rowOff>152400</xdr:rowOff>
    </xdr:from>
    <xdr:to>
      <xdr:col>1</xdr:col>
      <xdr:colOff>3752850</xdr:colOff>
      <xdr:row>42</xdr:row>
      <xdr:rowOff>127000</xdr:rowOff>
    </xdr:to>
    <xdr:sp macro="" textlink="">
      <xdr:nvSpPr>
        <xdr:cNvPr id="3" name="TextBox 2">
          <a:extLst>
            <a:ext uri="{FF2B5EF4-FFF2-40B4-BE49-F238E27FC236}">
              <a16:creationId xmlns:a16="http://schemas.microsoft.com/office/drawing/2014/main" id="{CF1D9ADC-7470-471D-B218-7F7D3FEA3BCA}"/>
            </a:ext>
          </a:extLst>
        </xdr:cNvPr>
        <xdr:cNvSpPr txBox="1"/>
      </xdr:nvSpPr>
      <xdr:spPr>
        <a:xfrm>
          <a:off x="44450" y="5334000"/>
          <a:ext cx="5683250" cy="292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EXAMPLES</a:t>
          </a:r>
        </a:p>
        <a:p>
          <a:endParaRPr lang="en-US"/>
        </a:p>
        <a:p>
          <a:r>
            <a:rPr lang="en-US">
              <a:solidFill>
                <a:srgbClr val="0070C0"/>
              </a:solidFill>
            </a:rPr>
            <a:t>Programs:</a:t>
          </a:r>
        </a:p>
        <a:p>
          <a:r>
            <a:rPr lang="en-US"/>
            <a:t>- Story time at a local community center, farmers’ market, or beach</a:t>
          </a:r>
        </a:p>
        <a:p>
          <a:r>
            <a:rPr lang="en-US"/>
            <a:t>- Prerecorded (on-demand or asynchronous) story times</a:t>
          </a:r>
        </a:p>
        <a:p>
          <a:r>
            <a:rPr lang="en-US"/>
            <a:t>- Presentation about library resources to students at a school</a:t>
          </a:r>
        </a:p>
        <a:p>
          <a:r>
            <a:rPr lang="en-US"/>
            <a:t>- Tech or gaming clubs</a:t>
          </a:r>
        </a:p>
        <a:p>
          <a:r>
            <a:rPr lang="en-US"/>
            <a:t>- Summer reading events</a:t>
          </a:r>
        </a:p>
        <a:p>
          <a:endParaRPr lang="en-US">
            <a:solidFill>
              <a:srgbClr val="0070C0"/>
            </a:solidFill>
          </a:endParaRPr>
        </a:p>
        <a:p>
          <a:r>
            <a:rPr lang="en-US">
              <a:solidFill>
                <a:srgbClr val="0070C0"/>
              </a:solidFill>
            </a:rPr>
            <a:t>Self-directed activities:</a:t>
          </a:r>
        </a:p>
        <a:p>
          <a:r>
            <a:rPr lang="en-US"/>
            <a:t>- Take and Make kits and crafts, or other grab-and-go activities</a:t>
          </a:r>
        </a:p>
        <a:p>
          <a:r>
            <a:rPr lang="en-US"/>
            <a:t>- Self-guided Story Walk</a:t>
          </a:r>
        </a:p>
        <a:p>
          <a:r>
            <a:rPr lang="en-US"/>
            <a:t>- Contests and scavenger hunts</a:t>
          </a:r>
        </a:p>
        <a:p>
          <a:r>
            <a:rPr lang="en-US"/>
            <a:t>- Social media challenges</a:t>
          </a:r>
        </a:p>
        <a:p>
          <a:r>
            <a:rPr lang="en-US"/>
            <a:t>- Virtual escape rooms</a:t>
          </a:r>
        </a:p>
        <a:p>
          <a:r>
            <a:rPr lang="en-US"/>
            <a:t>- 1000 Books Before Kindergarten</a:t>
          </a:r>
        </a:p>
        <a:p>
          <a:endParaRPr lang="en-US" sz="1100"/>
        </a:p>
        <a:p>
          <a:endParaRPr lang="en-US" sz="1100"/>
        </a:p>
      </xdr:txBody>
    </xdr:sp>
    <xdr:clientData/>
  </xdr:twoCellAnchor>
  <xdr:twoCellAnchor>
    <xdr:from>
      <xdr:col>0</xdr:col>
      <xdr:colOff>38100</xdr:colOff>
      <xdr:row>44</xdr:row>
      <xdr:rowOff>158750</xdr:rowOff>
    </xdr:from>
    <xdr:to>
      <xdr:col>1</xdr:col>
      <xdr:colOff>3759200</xdr:colOff>
      <xdr:row>85</xdr:row>
      <xdr:rowOff>0</xdr:rowOff>
    </xdr:to>
    <xdr:sp macro="" textlink="">
      <xdr:nvSpPr>
        <xdr:cNvPr id="4" name="TextBox 3">
          <a:extLst>
            <a:ext uri="{FF2B5EF4-FFF2-40B4-BE49-F238E27FC236}">
              <a16:creationId xmlns:a16="http://schemas.microsoft.com/office/drawing/2014/main" id="{E42AE29D-CB08-4249-8BB7-A44B48103D9B}"/>
            </a:ext>
          </a:extLst>
        </xdr:cNvPr>
        <xdr:cNvSpPr txBox="1"/>
      </xdr:nvSpPr>
      <xdr:spPr>
        <a:xfrm>
          <a:off x="38100" y="8655050"/>
          <a:ext cx="5695950" cy="739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FAQs </a:t>
          </a:r>
          <a:r>
            <a:rPr lang="en-US" sz="1100">
              <a:solidFill>
                <a:schemeClr val="dk1"/>
              </a:solidFill>
              <a:effectLst/>
              <a:latin typeface="+mn-lt"/>
              <a:ea typeface="+mn-ea"/>
              <a:cs typeface="+mn-cs"/>
            </a:rPr>
            <a:t>(updated 10/15/2021)</a:t>
          </a:r>
          <a:endParaRPr lang="en-US">
            <a:effectLst/>
          </a:endParaRPr>
        </a:p>
        <a:p>
          <a:r>
            <a:rPr lang="en-US" sz="1100" b="1">
              <a:solidFill>
                <a:schemeClr val="dk1"/>
              </a:solidFill>
              <a:effectLst/>
              <a:latin typeface="+mn-lt"/>
              <a:ea typeface="+mn-ea"/>
              <a:cs typeface="+mn-cs"/>
            </a:rPr>
            <a:t>1. What if we have a program with an in-person audience that is also live streamed on our social media page?</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Count that as one in-person program in the target age range. You can count both the in-person attendance as well as the live virtual attendance.</a:t>
          </a:r>
          <a:endParaRPr lang="en-US">
            <a:effectLst/>
          </a:endParaRPr>
        </a:p>
        <a:p>
          <a:r>
            <a:rPr lang="en-US" sz="1100" b="1">
              <a:solidFill>
                <a:schemeClr val="dk1"/>
              </a:solidFill>
              <a:effectLst/>
              <a:latin typeface="+mn-lt"/>
              <a:ea typeface="+mn-ea"/>
              <a:cs typeface="+mn-cs"/>
            </a:rPr>
            <a:t>2. What are some examples of an off-site program?</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A storytime at the local community center, farmer's market, or beach. ELL and citizenship classes at a local church. Trivia night at a local brewery.</a:t>
          </a:r>
          <a:endParaRPr lang="en-US">
            <a:effectLst/>
          </a:endParaRPr>
        </a:p>
        <a:p>
          <a:r>
            <a:rPr lang="en-US" sz="1100" b="1">
              <a:solidFill>
                <a:schemeClr val="dk1"/>
              </a:solidFill>
              <a:effectLst/>
              <a:latin typeface="+mn-lt"/>
              <a:ea typeface="+mn-ea"/>
              <a:cs typeface="+mn-cs"/>
            </a:rPr>
            <a:t>3. Is Take and Make a program? How about a self-guided Story Walk?</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 neither of these activities meets the IMLS definition of a program (see below), and they should not be counted as programs or attendance on your Annual Report to the state library. However, they can be counted as self-directed activities with participants.</a:t>
          </a:r>
          <a:endParaRPr lang="en-US">
            <a:effectLst/>
          </a:endParaRPr>
        </a:p>
        <a:p>
          <a:endParaRPr lang="en-US" sz="1100"/>
        </a:p>
        <a:p>
          <a:r>
            <a:rPr lang="en-US" b="1">
              <a:effectLst/>
            </a:rPr>
            <a:t>Definitions, as of 2021</a:t>
          </a:r>
          <a:endParaRPr lang="en-US" sz="1100"/>
        </a:p>
        <a:p>
          <a:endParaRPr lang="en-US" sz="1100"/>
        </a:p>
        <a:p>
          <a:r>
            <a:rPr lang="en-US" b="1"/>
            <a:t>From the IMLS Public Libraries Survey</a:t>
          </a:r>
          <a:r>
            <a:rPr lang="en-US" b="1">
              <a:effectLst/>
            </a:rPr>
            <a:t>:</a:t>
          </a:r>
          <a:endParaRPr lang="en-US"/>
        </a:p>
        <a:p>
          <a:r>
            <a:rPr lang="en-US"/>
            <a:t>A synchronous (live) program session (called a </a:t>
          </a:r>
          <a:r>
            <a:rPr lang="en-US" b="1"/>
            <a:t>program </a:t>
          </a:r>
          <a:r>
            <a:rPr lang="en-US" b="0"/>
            <a:t>on</a:t>
          </a:r>
          <a:r>
            <a:rPr lang="en-US" b="0" baseline="0"/>
            <a:t> the California survey)</a:t>
          </a:r>
          <a:r>
            <a:rPr lang="en-US"/>
            <a:t>, including in-person onsite, in-person offsite, and live virtual programs) is any planned event which introduces the group attending to library services or which provides information to participants. Program sessions may cover use of the library, library services, or library tours. Program sessions may also provide cultural, recreational, or educational information. Examples of these types of program sessions include, but are not limited to, film showings, lectures, story hours, literacy programs, citizenship classes, and book discussions.</a:t>
          </a:r>
        </a:p>
        <a:p>
          <a:endParaRPr lang="en-US"/>
        </a:p>
        <a:p>
          <a:r>
            <a:rPr lang="en-US"/>
            <a:t>Count all programs that are sponsored or co-sponsored by the library. Exclude programs sponsored by other groups that use library facilities. If programs are offered as a series, count each program in the series. Note: Exclude library activities delivered on a one-to-one basis, rather than to a group, such as one-to-one literacy tutoring, services to homebound, resume writing assistance, homework assistance, and mentoring activities.</a:t>
          </a:r>
        </a:p>
        <a:p>
          <a:endParaRPr lang="en-US"/>
        </a:p>
        <a:p>
          <a:r>
            <a:rPr lang="en-US"/>
            <a:t>An asynchronous program presentation (called a </a:t>
          </a:r>
          <a:r>
            <a:rPr lang="en-US" b="1"/>
            <a:t>recording of program content </a:t>
          </a:r>
          <a:r>
            <a:rPr lang="en-US" b="0"/>
            <a:t>on</a:t>
          </a:r>
          <a:r>
            <a:rPr lang="en-US" b="0" baseline="0"/>
            <a:t> the California survey</a:t>
          </a:r>
          <a:r>
            <a:rPr lang="en-US"/>
            <a:t>) is any recording of program content that cannot be viewed live as it unfolds (i.e., on-demand streaming). Include only the program presentations that were posted during this reporting period.</a:t>
          </a:r>
        </a:p>
        <a:p>
          <a:endParaRPr lang="en-US"/>
        </a:p>
        <a:p>
          <a:r>
            <a:rPr lang="en-US"/>
            <a:t>A </a:t>
          </a:r>
          <a:r>
            <a:rPr lang="en-US" b="1"/>
            <a:t>self-directed activity</a:t>
          </a:r>
          <a:r>
            <a:rPr lang="en-US"/>
            <a:t> is provided by library staff for patrons, typically on an occasional basis, without the expectation of staff interaction while the activity is being completed. These activities can be done by the participant onsite in the library or offsite, such as at home.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spreadsheets/d/1anwLWUsfqduw1LSlNiH553leNDzDnrfiVwdkE8x0a4Y/ed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opLeftCell="A58" workbookViewId="0">
      <selection activeCell="B26" sqref="B26"/>
    </sheetView>
  </sheetViews>
  <sheetFormatPr defaultRowHeight="14.4" x14ac:dyDescent="0.3"/>
  <cols>
    <col min="1" max="1" width="28.21875" customWidth="1"/>
    <col min="2" max="2" width="54.5546875" customWidth="1"/>
  </cols>
  <sheetData>
    <row r="1" spans="1:2" x14ac:dyDescent="0.3">
      <c r="A1" s="1"/>
    </row>
    <row r="2" spans="1:2" x14ac:dyDescent="0.3">
      <c r="B2" s="37"/>
    </row>
    <row r="24" spans="1:2" ht="31.05" customHeight="1" x14ac:dyDescent="0.3"/>
    <row r="26" spans="1:2" ht="28.8" x14ac:dyDescent="0.3">
      <c r="A26" s="39" t="s">
        <v>84</v>
      </c>
      <c r="B26" s="38" t="s">
        <v>83</v>
      </c>
    </row>
  </sheetData>
  <sheetProtection sheet="1" objects="1" scenarios="1"/>
  <hyperlinks>
    <hyperlink ref="B26" r:id="rId1" location="gid=74259525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7"/>
  <sheetViews>
    <sheetView zoomScaleNormal="100" workbookViewId="0">
      <pane ySplit="1" topLeftCell="A2" activePane="bottomLeft" state="frozen"/>
      <selection pane="bottomLeft" activeCell="H3" sqref="H3"/>
    </sheetView>
  </sheetViews>
  <sheetFormatPr defaultRowHeight="14.4" x14ac:dyDescent="0.3"/>
  <cols>
    <col min="1" max="1" width="28.21875" style="4" customWidth="1"/>
    <col min="2" max="2" width="13.44140625" style="4" customWidth="1"/>
    <col min="3" max="3" width="17.77734375" style="4" customWidth="1"/>
    <col min="4" max="4" width="14.44140625" style="4" customWidth="1"/>
    <col min="5" max="7" width="11.77734375" style="4" customWidth="1"/>
    <col min="8" max="8" width="12.77734375" style="4" customWidth="1"/>
    <col min="9" max="9" width="38.5546875" style="5" customWidth="1"/>
    <col min="10" max="10" width="8.21875" style="5" customWidth="1"/>
  </cols>
  <sheetData>
    <row r="1" spans="1:9" s="3" customFormat="1" ht="57.6" x14ac:dyDescent="0.3">
      <c r="A1" s="11" t="s">
        <v>0</v>
      </c>
      <c r="B1" s="11" t="s">
        <v>1</v>
      </c>
      <c r="C1" s="11" t="s">
        <v>24</v>
      </c>
      <c r="D1" s="11" t="s">
        <v>25</v>
      </c>
      <c r="E1" s="11" t="s">
        <v>28</v>
      </c>
      <c r="F1" s="11" t="s">
        <v>29</v>
      </c>
      <c r="G1" s="11" t="s">
        <v>92</v>
      </c>
      <c r="H1" s="11" t="s">
        <v>27</v>
      </c>
      <c r="I1" s="40"/>
    </row>
    <row r="2" spans="1:9" x14ac:dyDescent="0.3">
      <c r="B2" s="9"/>
    </row>
    <row r="3" spans="1:9" x14ac:dyDescent="0.3">
      <c r="B3" s="9"/>
    </row>
    <row r="4" spans="1:9" x14ac:dyDescent="0.3">
      <c r="B4" s="9"/>
    </row>
    <row r="5" spans="1:9" x14ac:dyDescent="0.3">
      <c r="B5" s="9"/>
    </row>
    <row r="6" spans="1:9" x14ac:dyDescent="0.3">
      <c r="B6" s="9"/>
    </row>
    <row r="7" spans="1:9" x14ac:dyDescent="0.3">
      <c r="B7" s="9"/>
    </row>
    <row r="8" spans="1:9" x14ac:dyDescent="0.3">
      <c r="B8" s="9"/>
    </row>
    <row r="9" spans="1:9" x14ac:dyDescent="0.3">
      <c r="B9" s="9"/>
    </row>
    <row r="10" spans="1:9" x14ac:dyDescent="0.3">
      <c r="B10" s="9"/>
    </row>
    <row r="11" spans="1:9" x14ac:dyDescent="0.3">
      <c r="B11" s="9"/>
    </row>
    <row r="12" spans="1:9" x14ac:dyDescent="0.3">
      <c r="B12" s="9"/>
    </row>
    <row r="13" spans="1:9" x14ac:dyDescent="0.3">
      <c r="B13" s="9"/>
    </row>
    <row r="14" spans="1:9" x14ac:dyDescent="0.3">
      <c r="B14" s="9"/>
    </row>
    <row r="15" spans="1:9" x14ac:dyDescent="0.3">
      <c r="B15" s="9"/>
    </row>
    <row r="16" spans="1:9" x14ac:dyDescent="0.3">
      <c r="B16" s="9"/>
    </row>
    <row r="17" spans="2:2" x14ac:dyDescent="0.3">
      <c r="B17" s="9"/>
    </row>
    <row r="18" spans="2:2" x14ac:dyDescent="0.3">
      <c r="B18" s="9"/>
    </row>
    <row r="19" spans="2:2" x14ac:dyDescent="0.3">
      <c r="B19" s="9"/>
    </row>
    <row r="20" spans="2:2" x14ac:dyDescent="0.3">
      <c r="B20" s="9"/>
    </row>
    <row r="21" spans="2:2" x14ac:dyDescent="0.3">
      <c r="B21" s="9"/>
    </row>
    <row r="67" spans="2:2" x14ac:dyDescent="0.3">
      <c r="B67" s="9"/>
    </row>
  </sheetData>
  <sheetProtection formatCells="0" formatColumns="0" formatRows="0" insertColumns="0" insertRows="0" insertHyperlinks="0" deleteColumns="0" deleteRows="0" sort="0" autoFilter="0"/>
  <pageMargins left="0.45" right="0.45" top="0.5" bottom="0.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Choose from dropdown menu" xr:uid="{00000000-0002-0000-0200-000001000000}">
          <x14:formula1>
            <xm:f>menus!$C$1:$C$5</xm:f>
          </x14:formula1>
          <xm:sqref>C2:C5500</xm:sqref>
        </x14:dataValidation>
        <x14:dataValidation type="list" allowBlank="1" showInputMessage="1" showErrorMessage="1" prompt="Choose from dropdown menu" xr:uid="{00000000-0002-0000-0200-000002000000}">
          <x14:formula1>
            <xm:f>menus!$E$1:$E$5</xm:f>
          </x14:formula1>
          <xm:sqref>D2:D5500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43"/>
  <sheetViews>
    <sheetView tabSelected="1" zoomScaleNormal="100" workbookViewId="0">
      <pane ySplit="3" topLeftCell="A4" activePane="bottomLeft" state="frozen"/>
      <selection pane="bottomLeft" activeCell="P3" sqref="P3"/>
    </sheetView>
  </sheetViews>
  <sheetFormatPr defaultRowHeight="14.4" x14ac:dyDescent="0.3"/>
  <cols>
    <col min="1" max="1" width="26.77734375" customWidth="1"/>
    <col min="2" max="2" width="9.21875" customWidth="1"/>
    <col min="3" max="3" width="9.5546875" style="2" customWidth="1"/>
    <col min="4" max="4" width="9.44140625" customWidth="1"/>
    <col min="5" max="5" width="8.21875" customWidth="1"/>
    <col min="6" max="6" width="11.21875" customWidth="1"/>
    <col min="7" max="7" width="8.21875" customWidth="1"/>
    <col min="8" max="8" width="5.5546875" style="2" customWidth="1"/>
    <col min="9" max="11" width="5.5546875" customWidth="1"/>
    <col min="12" max="12" width="7.44140625" customWidth="1"/>
    <col min="13" max="13" width="11.21875" style="2" customWidth="1"/>
    <col min="14" max="14" width="12.44140625" style="13" customWidth="1"/>
    <col min="15" max="15" width="11.77734375" style="6" customWidth="1"/>
    <col min="16" max="16" width="11.44140625" style="6" customWidth="1"/>
    <col min="17" max="17" width="2.44140625" customWidth="1"/>
    <col min="18" max="18" width="34.77734375" style="13" customWidth="1"/>
    <col min="19" max="19" width="8.77734375" style="13"/>
    <col min="20" max="20" width="1.77734375" style="13" customWidth="1"/>
    <col min="21" max="21" width="33.44140625" style="13" customWidth="1"/>
    <col min="22" max="24" width="8.77734375" style="13"/>
  </cols>
  <sheetData>
    <row r="1" spans="1:24" ht="19.5" customHeight="1" x14ac:dyDescent="0.3">
      <c r="A1" s="12" t="s">
        <v>123</v>
      </c>
    </row>
    <row r="2" spans="1:24" x14ac:dyDescent="0.3">
      <c r="A2" s="3"/>
      <c r="B2" s="3"/>
      <c r="C2" s="52" t="s">
        <v>21</v>
      </c>
      <c r="D2" s="53"/>
      <c r="E2" s="53"/>
      <c r="F2" s="53"/>
      <c r="G2" s="54"/>
      <c r="H2" s="50" t="s">
        <v>22</v>
      </c>
      <c r="I2" s="50"/>
      <c r="J2" s="50"/>
      <c r="K2" s="50"/>
      <c r="L2" s="51"/>
      <c r="M2" s="55" t="s">
        <v>23</v>
      </c>
      <c r="N2" s="56"/>
      <c r="O2" s="56"/>
      <c r="P2" s="57"/>
    </row>
    <row r="3" spans="1:24" s="1" customFormat="1" ht="66.599999999999994" customHeight="1" x14ac:dyDescent="0.3">
      <c r="A3" s="7" t="s">
        <v>0</v>
      </c>
      <c r="B3" s="7" t="s">
        <v>1</v>
      </c>
      <c r="C3" s="8" t="str">
        <f>menus!C1</f>
        <v>In-person onsite program</v>
      </c>
      <c r="D3" s="8" t="str">
        <f>menus!C2</f>
        <v>In-person offsite program</v>
      </c>
      <c r="E3" s="8" t="str">
        <f>menus!C3</f>
        <v>Live virtual program</v>
      </c>
      <c r="F3" s="8" t="str">
        <f>menus!C4</f>
        <v>Prerecorded (on-demand) program</v>
      </c>
      <c r="G3" s="8" t="str">
        <f>menus!C5</f>
        <v>Self-directed activity</v>
      </c>
      <c r="H3" s="8" t="str">
        <f>menus!E1</f>
        <v>ages 0-5</v>
      </c>
      <c r="I3" s="36" t="str">
        <f>menus!E2</f>
        <v>ages 6-11</v>
      </c>
      <c r="J3" s="36" t="str">
        <f>menus!E3</f>
        <v>ages 12-18</v>
      </c>
      <c r="K3" s="8" t="str">
        <f>menus!E4</f>
        <v>ages 19+</v>
      </c>
      <c r="L3" s="8" t="str">
        <f>menus!E5</f>
        <v>general interest</v>
      </c>
      <c r="M3" s="10" t="str">
        <f>'Pgms - track in spreadsheet'!E1</f>
        <v>Attendance # (in-person programs)</v>
      </c>
      <c r="N3" s="10" t="str">
        <f>'Pgms - track in spreadsheet'!F1</f>
        <v>Attendance # (live virtual programs)</v>
      </c>
      <c r="O3" s="10" t="str">
        <f>'Pgms - track in spreadsheet'!G1</f>
        <v>Views # at 30 days (prerecorded programs)</v>
      </c>
      <c r="P3" s="10" t="str">
        <f>'Pgms - track in spreadsheet'!H1</f>
        <v>Participants # (self-directed activities)</v>
      </c>
      <c r="R3" s="16"/>
      <c r="S3" s="34"/>
      <c r="T3" s="35"/>
      <c r="U3" s="16"/>
      <c r="V3" s="34"/>
      <c r="W3" s="34"/>
      <c r="X3" s="34"/>
    </row>
    <row r="4" spans="1:24" ht="21" customHeight="1" x14ac:dyDescent="0.3">
      <c r="R4" s="32"/>
      <c r="S4" s="33"/>
      <c r="T4" s="33"/>
      <c r="U4" s="32"/>
    </row>
    <row r="5" spans="1:24" ht="21" customHeight="1" x14ac:dyDescent="0.3">
      <c r="R5" s="32"/>
      <c r="U5" s="32"/>
    </row>
    <row r="6" spans="1:24" ht="21" customHeight="1" x14ac:dyDescent="0.3">
      <c r="R6" s="32"/>
      <c r="U6" s="32"/>
    </row>
    <row r="7" spans="1:24" ht="21" customHeight="1" x14ac:dyDescent="0.3">
      <c r="R7" s="32"/>
      <c r="U7" s="32"/>
    </row>
    <row r="8" spans="1:24" ht="21" customHeight="1" x14ac:dyDescent="0.3">
      <c r="R8" s="32"/>
      <c r="U8" s="32"/>
    </row>
    <row r="9" spans="1:24" ht="21" customHeight="1" x14ac:dyDescent="0.3">
      <c r="R9" s="32"/>
      <c r="U9" s="32"/>
    </row>
    <row r="10" spans="1:24" ht="21" customHeight="1" x14ac:dyDescent="0.3">
      <c r="R10" s="32"/>
      <c r="U10" s="32"/>
    </row>
    <row r="11" spans="1:24" ht="21" customHeight="1" x14ac:dyDescent="0.3">
      <c r="R11" s="32"/>
      <c r="U11" s="32"/>
    </row>
    <row r="12" spans="1:24" ht="21" customHeight="1" x14ac:dyDescent="0.3">
      <c r="R12" s="32"/>
      <c r="U12" s="32"/>
    </row>
    <row r="13" spans="1:24" ht="21" customHeight="1" x14ac:dyDescent="0.3">
      <c r="R13" s="32"/>
      <c r="U13" s="32"/>
    </row>
    <row r="14" spans="1:24" ht="21" customHeight="1" x14ac:dyDescent="0.3">
      <c r="R14" s="32"/>
    </row>
    <row r="15" spans="1:24" ht="21" customHeight="1" x14ac:dyDescent="0.3">
      <c r="R15" s="32"/>
    </row>
    <row r="16" spans="1:24" ht="21" customHeight="1" x14ac:dyDescent="0.3">
      <c r="R16" s="32"/>
    </row>
    <row r="17" spans="18:18" ht="21" customHeight="1" x14ac:dyDescent="0.3">
      <c r="R17" s="32"/>
    </row>
    <row r="18" spans="18:18" ht="21" customHeight="1" x14ac:dyDescent="0.3">
      <c r="R18" s="32"/>
    </row>
    <row r="19" spans="18:18" ht="21" customHeight="1" x14ac:dyDescent="0.3">
      <c r="R19" s="32"/>
    </row>
    <row r="20" spans="18:18" ht="21" customHeight="1" x14ac:dyDescent="0.3">
      <c r="R20" s="32"/>
    </row>
    <row r="21" spans="18:18" ht="21" customHeight="1" x14ac:dyDescent="0.3">
      <c r="R21" s="32"/>
    </row>
    <row r="22" spans="18:18" ht="21" customHeight="1" x14ac:dyDescent="0.3">
      <c r="R22" s="32"/>
    </row>
    <row r="23" spans="18:18" ht="21" customHeight="1" x14ac:dyDescent="0.3">
      <c r="R23" s="32"/>
    </row>
    <row r="24" spans="18:18" ht="21" customHeight="1" x14ac:dyDescent="0.3">
      <c r="R24" s="32"/>
    </row>
    <row r="25" spans="18:18" ht="21" customHeight="1" x14ac:dyDescent="0.3">
      <c r="R25" s="32"/>
    </row>
    <row r="26" spans="18:18" ht="23.25" customHeight="1" x14ac:dyDescent="0.3">
      <c r="R26" s="32"/>
    </row>
    <row r="27" spans="18:18" ht="23.25" customHeight="1" x14ac:dyDescent="0.3"/>
    <row r="28" spans="18:18" ht="23.25" customHeight="1" x14ac:dyDescent="0.3"/>
    <row r="29" spans="18:18" ht="23.25" customHeight="1" x14ac:dyDescent="0.3"/>
    <row r="30" spans="18:18" ht="23.25" customHeight="1" x14ac:dyDescent="0.3"/>
    <row r="31" spans="18:18" ht="23.25" customHeight="1" x14ac:dyDescent="0.3"/>
    <row r="32" spans="18:18" ht="23.25" customHeight="1" x14ac:dyDescent="0.3"/>
    <row r="33" ht="23.25" customHeight="1" x14ac:dyDescent="0.3"/>
    <row r="34" ht="23.25" customHeight="1" x14ac:dyDescent="0.3"/>
    <row r="35" ht="23.25" customHeight="1" x14ac:dyDescent="0.3"/>
    <row r="36" ht="23.25" customHeight="1" x14ac:dyDescent="0.3"/>
    <row r="37" ht="23.25" customHeight="1" x14ac:dyDescent="0.3"/>
    <row r="38" ht="23.25" customHeight="1" x14ac:dyDescent="0.3"/>
    <row r="39" ht="23.25" customHeight="1" x14ac:dyDescent="0.3"/>
    <row r="40" ht="23.25" customHeight="1" x14ac:dyDescent="0.3"/>
    <row r="41" ht="23.25" customHeight="1" x14ac:dyDescent="0.3"/>
    <row r="42" ht="23.25" customHeight="1" x14ac:dyDescent="0.3"/>
    <row r="43" ht="23.25" customHeight="1" x14ac:dyDescent="0.3"/>
    <row r="44" ht="23.25" customHeight="1" x14ac:dyDescent="0.3"/>
    <row r="45" ht="23.25" customHeight="1" x14ac:dyDescent="0.3"/>
    <row r="46" ht="23.25" customHeight="1" x14ac:dyDescent="0.3"/>
    <row r="47" ht="23.25" customHeight="1" x14ac:dyDescent="0.3"/>
    <row r="48" ht="23.25" customHeight="1" x14ac:dyDescent="0.3"/>
    <row r="49" ht="23.25" customHeight="1" x14ac:dyDescent="0.3"/>
    <row r="50" ht="23.25" customHeight="1" x14ac:dyDescent="0.3"/>
    <row r="51" ht="23.25" customHeight="1" x14ac:dyDescent="0.3"/>
    <row r="52" ht="23.25" customHeight="1" x14ac:dyDescent="0.3"/>
    <row r="53" ht="23.25" customHeight="1" x14ac:dyDescent="0.3"/>
    <row r="54" ht="23.25" customHeight="1" x14ac:dyDescent="0.3"/>
    <row r="55" ht="23.25" customHeight="1" x14ac:dyDescent="0.3"/>
    <row r="56" ht="23.25" customHeight="1" x14ac:dyDescent="0.3"/>
    <row r="57" ht="23.25" customHeight="1" x14ac:dyDescent="0.3"/>
    <row r="58" ht="23.25" customHeight="1" x14ac:dyDescent="0.3"/>
    <row r="59" ht="23.25" customHeight="1" x14ac:dyDescent="0.3"/>
    <row r="60" ht="23.25" customHeight="1" x14ac:dyDescent="0.3"/>
    <row r="61" ht="23.25" customHeight="1" x14ac:dyDescent="0.3"/>
    <row r="62" ht="23.25" customHeight="1" x14ac:dyDescent="0.3"/>
    <row r="63" ht="23.25" customHeight="1" x14ac:dyDescent="0.3"/>
    <row r="64" ht="23.25" customHeight="1" x14ac:dyDescent="0.3"/>
    <row r="65" ht="23.25" customHeight="1" x14ac:dyDescent="0.3"/>
    <row r="66" ht="23.25" customHeight="1" x14ac:dyDescent="0.3"/>
    <row r="67" ht="23.25" customHeight="1" x14ac:dyDescent="0.3"/>
    <row r="68" ht="23.25" customHeight="1" x14ac:dyDescent="0.3"/>
    <row r="69" ht="23.25" customHeight="1" x14ac:dyDescent="0.3"/>
    <row r="70" ht="23.25" customHeight="1" x14ac:dyDescent="0.3"/>
    <row r="71" ht="23.25" customHeight="1" x14ac:dyDescent="0.3"/>
    <row r="72" ht="23.25" customHeight="1" x14ac:dyDescent="0.3"/>
    <row r="73" ht="23.25" customHeight="1" x14ac:dyDescent="0.3"/>
    <row r="74" ht="23.25" customHeight="1" x14ac:dyDescent="0.3"/>
    <row r="75" ht="23.25" customHeight="1" x14ac:dyDescent="0.3"/>
    <row r="76" ht="23.25" customHeight="1" x14ac:dyDescent="0.3"/>
    <row r="77" ht="23.25" customHeight="1" x14ac:dyDescent="0.3"/>
    <row r="78" ht="23.25" customHeight="1" x14ac:dyDescent="0.3"/>
    <row r="79" ht="23.25" customHeight="1" x14ac:dyDescent="0.3"/>
    <row r="80" ht="23.25" customHeight="1" x14ac:dyDescent="0.3"/>
    <row r="81" ht="23.25" customHeight="1" x14ac:dyDescent="0.3"/>
    <row r="82" ht="23.25" customHeight="1" x14ac:dyDescent="0.3"/>
    <row r="83" ht="23.25" customHeight="1" x14ac:dyDescent="0.3"/>
    <row r="84" ht="23.25" customHeight="1" x14ac:dyDescent="0.3"/>
    <row r="85" ht="23.25" customHeight="1" x14ac:dyDescent="0.3"/>
    <row r="86" ht="23.25" customHeight="1" x14ac:dyDescent="0.3"/>
    <row r="87" ht="23.25" customHeight="1" x14ac:dyDescent="0.3"/>
    <row r="88" ht="23.25" customHeight="1" x14ac:dyDescent="0.3"/>
    <row r="89" ht="23.25" customHeight="1" x14ac:dyDescent="0.3"/>
    <row r="90" ht="23.25" customHeight="1" x14ac:dyDescent="0.3"/>
    <row r="91" ht="23.25" customHeight="1" x14ac:dyDescent="0.3"/>
    <row r="92" ht="23.25" customHeight="1" x14ac:dyDescent="0.3"/>
    <row r="93" ht="23.25" customHeight="1" x14ac:dyDescent="0.3"/>
    <row r="94" ht="23.25" customHeight="1" x14ac:dyDescent="0.3"/>
    <row r="95" ht="23.25" customHeight="1" x14ac:dyDescent="0.3"/>
    <row r="96" ht="23.25" customHeight="1" x14ac:dyDescent="0.3"/>
    <row r="97" ht="23.25" customHeight="1" x14ac:dyDescent="0.3"/>
    <row r="98" ht="23.25" customHeight="1" x14ac:dyDescent="0.3"/>
    <row r="99" ht="23.25" customHeight="1" x14ac:dyDescent="0.3"/>
    <row r="100" ht="23.25" customHeight="1" x14ac:dyDescent="0.3"/>
    <row r="101" ht="23.25" customHeight="1" x14ac:dyDescent="0.3"/>
    <row r="102" ht="23.25" customHeight="1" x14ac:dyDescent="0.3"/>
    <row r="103" ht="23.25" customHeight="1" x14ac:dyDescent="0.3"/>
    <row r="104" ht="23.25" customHeight="1" x14ac:dyDescent="0.3"/>
    <row r="105" ht="23.25" customHeight="1" x14ac:dyDescent="0.3"/>
    <row r="106" ht="23.25" customHeight="1" x14ac:dyDescent="0.3"/>
    <row r="107" ht="23.25" customHeight="1" x14ac:dyDescent="0.3"/>
    <row r="108" ht="23.25" customHeight="1" x14ac:dyDescent="0.3"/>
    <row r="109" ht="23.25" customHeight="1" x14ac:dyDescent="0.3"/>
    <row r="110" ht="23.25" customHeight="1" x14ac:dyDescent="0.3"/>
    <row r="111" ht="23.25" customHeight="1" x14ac:dyDescent="0.3"/>
    <row r="112" ht="23.25" customHeight="1" x14ac:dyDescent="0.3"/>
    <row r="113" ht="23.25" customHeight="1" x14ac:dyDescent="0.3"/>
    <row r="114" ht="23.25" customHeight="1" x14ac:dyDescent="0.3"/>
    <row r="115" ht="23.25" customHeight="1" x14ac:dyDescent="0.3"/>
    <row r="116" ht="23.25" customHeight="1" x14ac:dyDescent="0.3"/>
    <row r="117" ht="23.25" customHeight="1" x14ac:dyDescent="0.3"/>
    <row r="118" ht="23.25" customHeight="1" x14ac:dyDescent="0.3"/>
    <row r="119" ht="23.25" customHeight="1" x14ac:dyDescent="0.3"/>
    <row r="120" ht="23.25" customHeight="1" x14ac:dyDescent="0.3"/>
    <row r="121" ht="23.25" customHeight="1" x14ac:dyDescent="0.3"/>
    <row r="122" ht="23.25" customHeight="1" x14ac:dyDescent="0.3"/>
    <row r="123" ht="23.25" customHeight="1" x14ac:dyDescent="0.3"/>
    <row r="124" ht="23.25" customHeight="1" x14ac:dyDescent="0.3"/>
    <row r="125" ht="23.25" customHeight="1" x14ac:dyDescent="0.3"/>
    <row r="126" ht="23.25" customHeight="1" x14ac:dyDescent="0.3"/>
    <row r="127" ht="23.25" customHeight="1" x14ac:dyDescent="0.3"/>
    <row r="128" ht="23.25" customHeight="1" x14ac:dyDescent="0.3"/>
    <row r="129" ht="23.25" customHeight="1" x14ac:dyDescent="0.3"/>
    <row r="130" ht="23.25" customHeight="1" x14ac:dyDescent="0.3"/>
    <row r="131" ht="23.25" customHeight="1" x14ac:dyDescent="0.3"/>
    <row r="132" ht="23.25" customHeight="1" x14ac:dyDescent="0.3"/>
    <row r="133" ht="23.25" customHeight="1" x14ac:dyDescent="0.3"/>
    <row r="134" ht="23.25" customHeight="1" x14ac:dyDescent="0.3"/>
    <row r="135" ht="23.25" customHeight="1" x14ac:dyDescent="0.3"/>
    <row r="136" ht="23.25" customHeight="1" x14ac:dyDescent="0.3"/>
    <row r="137" ht="23.25" customHeight="1" x14ac:dyDescent="0.3"/>
    <row r="138" ht="23.25" customHeight="1" x14ac:dyDescent="0.3"/>
    <row r="139" ht="23.25" customHeight="1" x14ac:dyDescent="0.3"/>
    <row r="140" ht="23.25" customHeight="1" x14ac:dyDescent="0.3"/>
    <row r="141" ht="23.25" customHeight="1" x14ac:dyDescent="0.3"/>
    <row r="142" ht="23.25" customHeight="1" x14ac:dyDescent="0.3"/>
    <row r="143" ht="23.25" customHeight="1" x14ac:dyDescent="0.3"/>
  </sheetData>
  <mergeCells count="3">
    <mergeCell ref="H2:L2"/>
    <mergeCell ref="C2:G2"/>
    <mergeCell ref="M2:P2"/>
  </mergeCells>
  <printOptions gridLines="1"/>
  <pageMargins left="0.45" right="0.45" top="0.5" bottom="0.5" header="0.3" footer="0.3"/>
  <pageSetup scale="78" orientation="landscape" r:id="rId1"/>
  <colBreaks count="1" manualBreakCount="1">
    <brk id="16"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7"/>
  <sheetViews>
    <sheetView workbookViewId="0">
      <selection activeCell="B13" sqref="B13"/>
    </sheetView>
  </sheetViews>
  <sheetFormatPr defaultRowHeight="14.4" x14ac:dyDescent="0.3"/>
  <cols>
    <col min="1" max="1" width="57.21875" customWidth="1"/>
    <col min="2" max="2" width="7.77734375" customWidth="1"/>
    <col min="3" max="3" width="2.5546875" customWidth="1"/>
    <col min="4" max="4" width="6" customWidth="1"/>
  </cols>
  <sheetData>
    <row r="1" spans="1:3" x14ac:dyDescent="0.3">
      <c r="A1" s="19" t="s">
        <v>93</v>
      </c>
      <c r="B1" s="17"/>
      <c r="C1" s="16"/>
    </row>
    <row r="2" spans="1:3" s="18" customFormat="1" x14ac:dyDescent="0.3">
      <c r="A2" s="41" t="s">
        <v>85</v>
      </c>
      <c r="B2" s="16"/>
      <c r="C2" s="16"/>
    </row>
    <row r="3" spans="1:3" x14ac:dyDescent="0.3">
      <c r="A3" s="16"/>
      <c r="B3" s="16"/>
      <c r="C3" s="16"/>
    </row>
    <row r="4" spans="1:3" s="19" customFormat="1" x14ac:dyDescent="0.3">
      <c r="A4" s="25" t="s">
        <v>32</v>
      </c>
      <c r="B4" s="25" t="s">
        <v>3</v>
      </c>
      <c r="C4" s="16"/>
    </row>
    <row r="5" spans="1:3" s="22" customFormat="1" x14ac:dyDescent="0.3">
      <c r="A5" s="20" t="s">
        <v>39</v>
      </c>
      <c r="B5" s="23">
        <f>COUNTIFS('Pgms - track in spreadsheet'!$C2:$C5500,"*onsite*",'Pgms - track in spreadsheet'!$D2:$D5500,"ages 0-5")</f>
        <v>0</v>
      </c>
      <c r="C5" s="21"/>
    </row>
    <row r="6" spans="1:3" s="22" customFormat="1" x14ac:dyDescent="0.3">
      <c r="A6" s="20" t="s">
        <v>40</v>
      </c>
      <c r="B6" s="23">
        <f>COUNTIFS('Pgms - track in spreadsheet'!$C2:$C5500,"*offsite*",'Pgms - track in spreadsheet'!$D2:$D5500,"ages 0-5")</f>
        <v>0</v>
      </c>
      <c r="C6" s="21"/>
    </row>
    <row r="7" spans="1:3" s="22" customFormat="1" x14ac:dyDescent="0.3">
      <c r="A7" s="20" t="s">
        <v>41</v>
      </c>
      <c r="B7" s="23">
        <f>COUNTIFS('Pgms - track in spreadsheet'!$C2:$C5500,"*virtual*",'Pgms - track in spreadsheet'!$D2:$D5500,"ages 0-5")</f>
        <v>0</v>
      </c>
      <c r="C7" s="23"/>
    </row>
    <row r="8" spans="1:3" s="22" customFormat="1" x14ac:dyDescent="0.3">
      <c r="A8" s="20" t="s">
        <v>42</v>
      </c>
      <c r="B8" s="23">
        <f>COUNTIFS('Pgms - track in spreadsheet'!$C2:$C5500,"*prerecorded*",'Pgms - track in spreadsheet'!$D2:$D5500,"ages 0-5")</f>
        <v>0</v>
      </c>
      <c r="C8" s="23"/>
    </row>
    <row r="9" spans="1:3" s="22" customFormat="1" x14ac:dyDescent="0.3">
      <c r="A9" s="23"/>
      <c r="C9" s="23"/>
    </row>
    <row r="10" spans="1:3" s="22" customFormat="1" x14ac:dyDescent="0.3">
      <c r="A10" s="20" t="s">
        <v>43</v>
      </c>
      <c r="B10" s="23">
        <f>SUMIFS('Pgms - track in spreadsheet'!$E2:$E5500,'Pgms - track in spreadsheet'!$C2:$C5500,"*onsite*",'Pgms - track in spreadsheet'!$D2:$D5500,"ages 0-5")</f>
        <v>0</v>
      </c>
      <c r="C10" s="23"/>
    </row>
    <row r="11" spans="1:3" s="22" customFormat="1" x14ac:dyDescent="0.3">
      <c r="A11" s="20" t="s">
        <v>44</v>
      </c>
      <c r="B11" s="23">
        <f>SUMIFS('Pgms - track in spreadsheet'!$E2:$E5500,'Pgms - track in spreadsheet'!$C2:$C5500,"*offsite*",'Pgms - track in spreadsheet'!$D2:$D5500,"ages 0-5")</f>
        <v>0</v>
      </c>
      <c r="C11" s="23"/>
    </row>
    <row r="12" spans="1:3" s="22" customFormat="1" x14ac:dyDescent="0.3">
      <c r="A12" s="20" t="s">
        <v>45</v>
      </c>
      <c r="B12" s="23">
        <f>SUMIFS('Pgms - track in spreadsheet'!$F2:$F5500,'Pgms - track in spreadsheet'!$D2:$D5500,"ages 0-5")</f>
        <v>0</v>
      </c>
      <c r="C12" s="23"/>
    </row>
    <row r="13" spans="1:3" s="22" customFormat="1" x14ac:dyDescent="0.3">
      <c r="A13" s="20" t="s">
        <v>86</v>
      </c>
      <c r="B13" s="23">
        <f>SUMIFS('Pgms - track in spreadsheet'!$G2:$G5500,'Pgms - track in spreadsheet'!$D2:$D5500,"ages 0-5")</f>
        <v>0</v>
      </c>
      <c r="C13" s="23"/>
    </row>
    <row r="14" spans="1:3" x14ac:dyDescent="0.3">
      <c r="A14" s="5"/>
      <c r="C14" s="5"/>
    </row>
    <row r="15" spans="1:3" x14ac:dyDescent="0.3">
      <c r="A15" s="5"/>
      <c r="C15" s="5"/>
    </row>
    <row r="16" spans="1:3" x14ac:dyDescent="0.3">
      <c r="A16" s="26" t="s">
        <v>33</v>
      </c>
      <c r="B16" s="26" t="s">
        <v>34</v>
      </c>
      <c r="C16" s="5"/>
    </row>
    <row r="17" spans="1:3" x14ac:dyDescent="0.3">
      <c r="A17" s="20" t="s">
        <v>46</v>
      </c>
      <c r="B17" s="23">
        <f>COUNTIFS('Pgms - track in spreadsheet'!$C2:$C5500,"*onsite*",'Pgms - track in spreadsheet'!$D2:$D5500,"ages 6-11")</f>
        <v>0</v>
      </c>
      <c r="C17" s="5"/>
    </row>
    <row r="18" spans="1:3" x14ac:dyDescent="0.3">
      <c r="A18" s="20" t="s">
        <v>47</v>
      </c>
      <c r="B18" s="23">
        <f>COUNTIFS('Pgms - track in spreadsheet'!$C2:$C5500,"*offsite*",'Pgms - track in spreadsheet'!$D2:$D5500,"ages 6-11")</f>
        <v>0</v>
      </c>
      <c r="C18" s="5"/>
    </row>
    <row r="19" spans="1:3" x14ac:dyDescent="0.3">
      <c r="A19" s="20" t="s">
        <v>48</v>
      </c>
      <c r="B19" s="23">
        <f>COUNTIFS('Pgms - track in spreadsheet'!$C2:$C5500,"*virtual*",'Pgms - track in spreadsheet'!$D2:$D5500,"ages 6-11")</f>
        <v>0</v>
      </c>
      <c r="C19" s="5"/>
    </row>
    <row r="20" spans="1:3" x14ac:dyDescent="0.3">
      <c r="A20" s="20" t="s">
        <v>49</v>
      </c>
      <c r="B20" s="23">
        <f>COUNTIFS('Pgms - track in spreadsheet'!$C2:$C5500,"*prerecorded*",'Pgms - track in spreadsheet'!$D2:$D5500,"ages 6-11")</f>
        <v>0</v>
      </c>
      <c r="C20" s="5"/>
    </row>
    <row r="21" spans="1:3" x14ac:dyDescent="0.3">
      <c r="A21" s="23"/>
      <c r="B21" s="22"/>
      <c r="C21" s="5"/>
    </row>
    <row r="22" spans="1:3" x14ac:dyDescent="0.3">
      <c r="A22" s="20" t="s">
        <v>50</v>
      </c>
      <c r="B22" s="23">
        <f>SUMIFS('Pgms - track in spreadsheet'!$E2:$E5500,'Pgms - track in spreadsheet'!$C2:$C5500,"*onsite*",'Pgms - track in spreadsheet'!$D2:$D5500,"ages 6-11")</f>
        <v>0</v>
      </c>
      <c r="C22" s="5"/>
    </row>
    <row r="23" spans="1:3" x14ac:dyDescent="0.3">
      <c r="A23" s="20" t="s">
        <v>51</v>
      </c>
      <c r="B23" s="23">
        <f>SUMIFS('Pgms - track in spreadsheet'!$E2:$E5500,'Pgms - track in spreadsheet'!$C2:$C5500,"*offsite*",'Pgms - track in spreadsheet'!$D2:$D5500,"ages 6-11")</f>
        <v>0</v>
      </c>
      <c r="C23" s="5"/>
    </row>
    <row r="24" spans="1:3" x14ac:dyDescent="0.3">
      <c r="A24" s="20" t="s">
        <v>52</v>
      </c>
      <c r="B24" s="23">
        <f>SUMIFS('Pgms - track in spreadsheet'!$F2:$F5500,'Pgms - track in spreadsheet'!$D2:$D5500,"ages 6-11")</f>
        <v>0</v>
      </c>
      <c r="C24" s="5"/>
    </row>
    <row r="25" spans="1:3" ht="15" customHeight="1" x14ac:dyDescent="0.3">
      <c r="A25" s="20" t="s">
        <v>87</v>
      </c>
      <c r="B25" s="23">
        <f>SUMIFS('Pgms - track in spreadsheet'!$G2:$G5500,'Pgms - track in spreadsheet'!$D2:$D5500,"ages 6-11")</f>
        <v>0</v>
      </c>
      <c r="C25" s="5"/>
    </row>
    <row r="26" spans="1:3" x14ac:dyDescent="0.3">
      <c r="C26" s="5"/>
    </row>
    <row r="27" spans="1:3" x14ac:dyDescent="0.3">
      <c r="C27" s="5"/>
    </row>
    <row r="28" spans="1:3" x14ac:dyDescent="0.3">
      <c r="A28" s="27" t="s">
        <v>35</v>
      </c>
      <c r="B28" s="27" t="s">
        <v>3</v>
      </c>
      <c r="C28" s="5"/>
    </row>
    <row r="29" spans="1:3" x14ac:dyDescent="0.3">
      <c r="A29" s="20" t="s">
        <v>53</v>
      </c>
      <c r="B29" s="23">
        <f>COUNTIFS('Pgms - track in spreadsheet'!$C2:$C5500,"*onsite*",'Pgms - track in spreadsheet'!$D2:$D5500,"ages 12-18")</f>
        <v>0</v>
      </c>
      <c r="C29" s="5"/>
    </row>
    <row r="30" spans="1:3" x14ac:dyDescent="0.3">
      <c r="A30" s="20" t="s">
        <v>54</v>
      </c>
      <c r="B30" s="23">
        <f>COUNTIFS('Pgms - track in spreadsheet'!$C2:$C5500,"*offsite*",'Pgms - track in spreadsheet'!$D2:$D5500,"ages 12-18")</f>
        <v>0</v>
      </c>
      <c r="C30" s="5"/>
    </row>
    <row r="31" spans="1:3" x14ac:dyDescent="0.3">
      <c r="A31" s="20" t="s">
        <v>55</v>
      </c>
      <c r="B31" s="23">
        <f>COUNTIFS('Pgms - track in spreadsheet'!$C2:$C5500,"*virtual*",'Pgms - track in spreadsheet'!$D2:$D5500,"ages 12-18")</f>
        <v>0</v>
      </c>
      <c r="C31" s="5"/>
    </row>
    <row r="32" spans="1:3" x14ac:dyDescent="0.3">
      <c r="A32" s="20" t="s">
        <v>56</v>
      </c>
      <c r="B32" s="23">
        <f>COUNTIFS('Pgms - track in spreadsheet'!$C2:$C5500,"*prerecorded*",'Pgms - track in spreadsheet'!$D2:$D5500,"ages 12-18")</f>
        <v>0</v>
      </c>
    </row>
    <row r="33" spans="1:2" x14ac:dyDescent="0.3">
      <c r="A33" s="23"/>
      <c r="B33" s="22"/>
    </row>
    <row r="34" spans="1:2" x14ac:dyDescent="0.3">
      <c r="A34" s="20" t="s">
        <v>57</v>
      </c>
      <c r="B34" s="23">
        <f>SUMIFS('Pgms - track in spreadsheet'!$E2:$E5500,'Pgms - track in spreadsheet'!$C2:$C5500,"*onsite*",'Pgms - track in spreadsheet'!$D2:$D5500,"ages 12-18")</f>
        <v>0</v>
      </c>
    </row>
    <row r="35" spans="1:2" x14ac:dyDescent="0.3">
      <c r="A35" s="20" t="s">
        <v>58</v>
      </c>
      <c r="B35" s="23">
        <f>SUMIFS('Pgms - track in spreadsheet'!$E2:$E5500,'Pgms - track in spreadsheet'!$C2:$C5500,"*offsite*",'Pgms - track in spreadsheet'!$D2:$D5500,"ages 12-18")</f>
        <v>0</v>
      </c>
    </row>
    <row r="36" spans="1:2" x14ac:dyDescent="0.3">
      <c r="A36" s="20" t="s">
        <v>59</v>
      </c>
      <c r="B36" s="23">
        <f>SUMIFS('Pgms - track in spreadsheet'!$F2:$F5500,'Pgms - track in spreadsheet'!$D2:$D5500,"ages 12-18")</f>
        <v>0</v>
      </c>
    </row>
    <row r="37" spans="1:2" x14ac:dyDescent="0.3">
      <c r="A37" s="20" t="s">
        <v>88</v>
      </c>
      <c r="B37" s="23">
        <f>SUMIFS('Pgms - track in spreadsheet'!$G2:$G5500,'Pgms - track in spreadsheet'!$D2:$D5500,"ages 12-18")</f>
        <v>0</v>
      </c>
    </row>
    <row r="40" spans="1:2" x14ac:dyDescent="0.3">
      <c r="A40" s="28" t="s">
        <v>36</v>
      </c>
      <c r="B40" s="28" t="s">
        <v>3</v>
      </c>
    </row>
    <row r="41" spans="1:2" x14ac:dyDescent="0.3">
      <c r="A41" s="20" t="s">
        <v>60</v>
      </c>
      <c r="B41" s="23">
        <f>COUNTIFS('Pgms - track in spreadsheet'!$C2:$C5500,"*onsite*",'Pgms - track in spreadsheet'!$D2:$D5500,"ages 19+")</f>
        <v>0</v>
      </c>
    </row>
    <row r="42" spans="1:2" x14ac:dyDescent="0.3">
      <c r="A42" s="20" t="s">
        <v>61</v>
      </c>
      <c r="B42" s="23">
        <f>COUNTIFS('Pgms - track in spreadsheet'!$C2:$C5500,"*offsite*",'Pgms - track in spreadsheet'!$D2:$D5500,"ages 19+")</f>
        <v>0</v>
      </c>
    </row>
    <row r="43" spans="1:2" x14ac:dyDescent="0.3">
      <c r="A43" s="20" t="s">
        <v>62</v>
      </c>
      <c r="B43" s="23">
        <f>COUNTIFS('Pgms - track in spreadsheet'!$C2:$C5500,"*virtual*",'Pgms - track in spreadsheet'!$D2:$D5500,"ages 19+")</f>
        <v>0</v>
      </c>
    </row>
    <row r="44" spans="1:2" x14ac:dyDescent="0.3">
      <c r="A44" s="20" t="s">
        <v>63</v>
      </c>
      <c r="B44" s="23">
        <f>COUNTIFS('Pgms - track in spreadsheet'!$C2:$C5500,"*prerecorded*",'Pgms - track in spreadsheet'!$D2:$D5500,"ages 19+")</f>
        <v>0</v>
      </c>
    </row>
    <row r="45" spans="1:2" x14ac:dyDescent="0.3">
      <c r="A45" s="23"/>
      <c r="B45" s="22"/>
    </row>
    <row r="46" spans="1:2" x14ac:dyDescent="0.3">
      <c r="A46" s="20" t="s">
        <v>64</v>
      </c>
      <c r="B46" s="23">
        <f>SUMIFS('Pgms - track in spreadsheet'!$E2:$E5500,'Pgms - track in spreadsheet'!$C2:$C5500,"*onsite*",'Pgms - track in spreadsheet'!$D2:$D5500,"ages 19+")</f>
        <v>0</v>
      </c>
    </row>
    <row r="47" spans="1:2" x14ac:dyDescent="0.3">
      <c r="A47" s="20" t="s">
        <v>65</v>
      </c>
      <c r="B47" s="23">
        <f>SUMIFS('Pgms - track in spreadsheet'!$E2:$E5500,'Pgms - track in spreadsheet'!$C2:$C5500,"*offsite*",'Pgms - track in spreadsheet'!$D2:$D5500,"ages 19+")</f>
        <v>0</v>
      </c>
    </row>
    <row r="48" spans="1:2" x14ac:dyDescent="0.3">
      <c r="A48" s="20" t="s">
        <v>66</v>
      </c>
      <c r="B48" s="23">
        <f>SUMIFS('Pgms - track in spreadsheet'!$F2:$F5500,'Pgms - track in spreadsheet'!$D2:$D5500,"ages 19+")</f>
        <v>0</v>
      </c>
    </row>
    <row r="49" spans="1:2" x14ac:dyDescent="0.3">
      <c r="A49" s="20" t="s">
        <v>89</v>
      </c>
      <c r="B49" s="23">
        <f>SUMIFS('Pgms - track in spreadsheet'!$G2:$G5500,'Pgms - track in spreadsheet'!$D2:$D5500,"ages 19+")</f>
        <v>0</v>
      </c>
    </row>
    <row r="52" spans="1:2" x14ac:dyDescent="0.3">
      <c r="A52" s="29" t="s">
        <v>37</v>
      </c>
      <c r="B52" s="29" t="s">
        <v>3</v>
      </c>
    </row>
    <row r="53" spans="1:2" x14ac:dyDescent="0.3">
      <c r="A53" s="20" t="s">
        <v>67</v>
      </c>
      <c r="B53" s="23">
        <f>COUNTIFS('Pgms - track in spreadsheet'!$C2:$C5500,"*onsite*",'Pgms - track in spreadsheet'!$D2:$D5500,"*general*")</f>
        <v>0</v>
      </c>
    </row>
    <row r="54" spans="1:2" x14ac:dyDescent="0.3">
      <c r="A54" s="20" t="s">
        <v>68</v>
      </c>
      <c r="B54" s="23">
        <f>COUNTIFS('Pgms - track in spreadsheet'!$C2:$C5500,"*offsite*",'Pgms - track in spreadsheet'!$D2:$D5500,"*general*")</f>
        <v>0</v>
      </c>
    </row>
    <row r="55" spans="1:2" x14ac:dyDescent="0.3">
      <c r="A55" s="20" t="s">
        <v>69</v>
      </c>
      <c r="B55" s="23">
        <f>COUNTIFS('Pgms - track in spreadsheet'!$C2:$C5500,"*virtual*",'Pgms - track in spreadsheet'!$D2:$D5500,"*general*")</f>
        <v>0</v>
      </c>
    </row>
    <row r="56" spans="1:2" x14ac:dyDescent="0.3">
      <c r="A56" s="20" t="s">
        <v>70</v>
      </c>
      <c r="B56" s="23">
        <f>COUNTIFS('Pgms - track in spreadsheet'!$C2:$C5500,"*prerecorded*",'Pgms - track in spreadsheet'!$D2:$D5500,"*general*")</f>
        <v>0</v>
      </c>
    </row>
    <row r="57" spans="1:2" x14ac:dyDescent="0.3">
      <c r="A57" s="23"/>
      <c r="B57" s="22"/>
    </row>
    <row r="58" spans="1:2" x14ac:dyDescent="0.3">
      <c r="A58" s="20" t="s">
        <v>71</v>
      </c>
      <c r="B58" s="23">
        <f>SUMIFS('Pgms - track in spreadsheet'!$E2:$E5500,'Pgms - track in spreadsheet'!$C2:$C5500,"*onsite*",'Pgms - track in spreadsheet'!$D2:$D5500,"*general*")</f>
        <v>0</v>
      </c>
    </row>
    <row r="59" spans="1:2" x14ac:dyDescent="0.3">
      <c r="A59" s="20" t="s">
        <v>72</v>
      </c>
      <c r="B59" s="23">
        <f>SUMIFS('Pgms - track in spreadsheet'!$E2:$E5500,'Pgms - track in spreadsheet'!$C2:$C5500,"*offsite*",'Pgms - track in spreadsheet'!$D2:$D5500,"*general*")</f>
        <v>0</v>
      </c>
    </row>
    <row r="60" spans="1:2" x14ac:dyDescent="0.3">
      <c r="A60" s="20" t="s">
        <v>73</v>
      </c>
      <c r="B60" s="23">
        <f>SUMIFS('Pgms - track in spreadsheet'!$F2:$F5500,'Pgms - track in spreadsheet'!$D2:$D5500,"*general*")</f>
        <v>0</v>
      </c>
    </row>
    <row r="61" spans="1:2" x14ac:dyDescent="0.3">
      <c r="A61" s="20" t="s">
        <v>90</v>
      </c>
      <c r="B61" s="23">
        <f>SUMIFS('Pgms - track in spreadsheet'!$G2:$G5500,'Pgms - track in spreadsheet'!$D2:$D5500,"*general*")</f>
        <v>0</v>
      </c>
    </row>
    <row r="64" spans="1:2" x14ac:dyDescent="0.3">
      <c r="A64" s="30" t="s">
        <v>74</v>
      </c>
      <c r="B64" s="30" t="s">
        <v>3</v>
      </c>
    </row>
    <row r="65" spans="1:2" x14ac:dyDescent="0.3">
      <c r="A65" s="20" t="s">
        <v>75</v>
      </c>
      <c r="B65" s="22">
        <f>SUM(B5,B17,B29,B41,B53)</f>
        <v>0</v>
      </c>
    </row>
    <row r="66" spans="1:2" x14ac:dyDescent="0.3">
      <c r="A66" s="20" t="s">
        <v>76</v>
      </c>
      <c r="B66" s="22">
        <f>SUM(B6,B18,B30,B42,B54)</f>
        <v>0</v>
      </c>
    </row>
    <row r="67" spans="1:2" x14ac:dyDescent="0.3">
      <c r="A67" s="20" t="s">
        <v>77</v>
      </c>
      <c r="B67" s="22">
        <f>SUM(B7,B19,B31,B43,B55)</f>
        <v>0</v>
      </c>
    </row>
    <row r="68" spans="1:2" x14ac:dyDescent="0.3">
      <c r="A68" s="20" t="s">
        <v>78</v>
      </c>
      <c r="B68" s="22">
        <f>SUM(B8,B20,B32,B44,B56)</f>
        <v>0</v>
      </c>
    </row>
    <row r="69" spans="1:2" x14ac:dyDescent="0.3">
      <c r="A69" s="22"/>
      <c r="B69" s="22"/>
    </row>
    <row r="70" spans="1:2" x14ac:dyDescent="0.3">
      <c r="A70" s="20" t="s">
        <v>79</v>
      </c>
      <c r="B70" s="22">
        <f>SUM(B10,B22,B34,B46,B58)</f>
        <v>0</v>
      </c>
    </row>
    <row r="71" spans="1:2" x14ac:dyDescent="0.3">
      <c r="A71" s="20" t="s">
        <v>80</v>
      </c>
      <c r="B71" s="22">
        <f>SUM(B11,B23,B35,B47,B59)</f>
        <v>0</v>
      </c>
    </row>
    <row r="72" spans="1:2" x14ac:dyDescent="0.3">
      <c r="A72" s="20" t="s">
        <v>81</v>
      </c>
      <c r="B72" s="22">
        <f>SUM(B12,B24,B36,B48,B60)</f>
        <v>0</v>
      </c>
    </row>
    <row r="73" spans="1:2" x14ac:dyDescent="0.3">
      <c r="A73" s="20" t="s">
        <v>91</v>
      </c>
      <c r="B73" s="22">
        <f>SUM(B13,B25,B37,B49,B61)</f>
        <v>0</v>
      </c>
    </row>
    <row r="74" spans="1:2" s="18" customFormat="1" x14ac:dyDescent="0.3">
      <c r="A74" s="20"/>
      <c r="B74" s="22"/>
    </row>
    <row r="76" spans="1:2" x14ac:dyDescent="0.3">
      <c r="A76" s="31" t="s">
        <v>38</v>
      </c>
      <c r="B76" s="31" t="s">
        <v>3</v>
      </c>
    </row>
    <row r="77" spans="1:2" x14ac:dyDescent="0.3">
      <c r="A77" s="24" t="s">
        <v>8</v>
      </c>
      <c r="B77" s="23">
        <f>COUNTIFS('Pgms - track in spreadsheet'!C2:C5500,"*activity*",'Pgms - track in spreadsheet'!D2:D5500,"ages 0-5")</f>
        <v>0</v>
      </c>
    </row>
    <row r="78" spans="1:2" x14ac:dyDescent="0.3">
      <c r="A78" s="24" t="s">
        <v>10</v>
      </c>
      <c r="B78" s="23">
        <f>COUNTIFS('Pgms - track in spreadsheet'!C2:C5500,"*activity*",'Pgms - track in spreadsheet'!D2:D5500,"ages 6-11")</f>
        <v>0</v>
      </c>
    </row>
    <row r="79" spans="1:2" x14ac:dyDescent="0.3">
      <c r="A79" s="24" t="s">
        <v>9</v>
      </c>
      <c r="B79" s="23">
        <f>COUNTIFS('Pgms - track in spreadsheet'!C2:C5500,"*activity*",'Pgms - track in spreadsheet'!D2:D5500,"ages 12-18")</f>
        <v>0</v>
      </c>
    </row>
    <row r="80" spans="1:2" x14ac:dyDescent="0.3">
      <c r="A80" s="24" t="s">
        <v>11</v>
      </c>
      <c r="B80" s="23">
        <f>COUNTIFS('Pgms - track in spreadsheet'!C2:C5500,"*activity*",'Pgms - track in spreadsheet'!D2:D5500,"ages 19+")</f>
        <v>0</v>
      </c>
    </row>
    <row r="81" spans="1:2" s="18" customFormat="1" x14ac:dyDescent="0.3">
      <c r="A81" s="24" t="s">
        <v>82</v>
      </c>
      <c r="B81" s="23">
        <f>COUNTIFS('Pgms - track in spreadsheet'!C3:C5501,"*activity*",'Pgms - track in spreadsheet'!D3:D5501,"*general*")</f>
        <v>0</v>
      </c>
    </row>
    <row r="82" spans="1:2" x14ac:dyDescent="0.3">
      <c r="A82" s="24"/>
      <c r="B82" s="23"/>
    </row>
    <row r="83" spans="1:2" x14ac:dyDescent="0.3">
      <c r="A83" s="24" t="s">
        <v>12</v>
      </c>
      <c r="B83" s="23">
        <f>SUMIFS('Pgms - track in spreadsheet'!H2:H5500,'Pgms - track in spreadsheet'!D2:D5500,"ages 0-5")</f>
        <v>0</v>
      </c>
    </row>
    <row r="84" spans="1:2" x14ac:dyDescent="0.3">
      <c r="A84" s="24" t="s">
        <v>13</v>
      </c>
      <c r="B84" s="23">
        <f>SUMIFS('Pgms - track in spreadsheet'!H2:H5500,'Pgms - track in spreadsheet'!D2:D5500,"ages 6-11")</f>
        <v>0</v>
      </c>
    </row>
    <row r="85" spans="1:2" x14ac:dyDescent="0.3">
      <c r="A85" s="24" t="s">
        <v>14</v>
      </c>
      <c r="B85" s="23">
        <f>SUMIFS('Pgms - track in spreadsheet'!H2:H5500,'Pgms - track in spreadsheet'!D2:D5500,"ages 12-18")</f>
        <v>0</v>
      </c>
    </row>
    <row r="86" spans="1:2" x14ac:dyDescent="0.3">
      <c r="A86" s="24" t="s">
        <v>15</v>
      </c>
      <c r="B86" s="23">
        <f>SUMIFS('Pgms - track in spreadsheet'!H2:H5500,'Pgms - track in spreadsheet'!D2:D5500,"ages 19+")</f>
        <v>0</v>
      </c>
    </row>
    <row r="87" spans="1:2" x14ac:dyDescent="0.3">
      <c r="A87" s="24" t="s">
        <v>16</v>
      </c>
      <c r="B87" s="23">
        <f>SUMIFS('Pgms - track in spreadsheet'!H2:H5500,'Pgms - track in spreadsheet'!D2:D5500,"general interest")</f>
        <v>0</v>
      </c>
    </row>
  </sheetData>
  <printOptions gridLine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DBDD4-D7A5-4BDF-8F6B-1E9AFBE3F075}">
  <dimension ref="A1:D20"/>
  <sheetViews>
    <sheetView workbookViewId="0">
      <selection activeCell="B6" sqref="B6"/>
    </sheetView>
  </sheetViews>
  <sheetFormatPr defaultRowHeight="14.4" x14ac:dyDescent="0.3"/>
  <cols>
    <col min="1" max="1" width="42.5546875" customWidth="1"/>
    <col min="2" max="2" width="41.6640625" style="18" customWidth="1"/>
    <col min="3" max="3" width="14.6640625" customWidth="1"/>
    <col min="4" max="4" width="12.88671875" customWidth="1"/>
  </cols>
  <sheetData>
    <row r="1" spans="1:4" x14ac:dyDescent="0.3">
      <c r="A1" t="s">
        <v>107</v>
      </c>
    </row>
    <row r="3" spans="1:4" ht="43.2" x14ac:dyDescent="0.3">
      <c r="A3" s="87" t="s">
        <v>108</v>
      </c>
      <c r="B3" s="87" t="s">
        <v>109</v>
      </c>
      <c r="C3" s="87" t="s">
        <v>110</v>
      </c>
      <c r="D3" s="87" t="s">
        <v>111</v>
      </c>
    </row>
    <row r="4" spans="1:4" x14ac:dyDescent="0.3">
      <c r="A4" s="43"/>
      <c r="B4" s="43"/>
      <c r="C4" s="43"/>
      <c r="D4" s="43"/>
    </row>
    <row r="5" spans="1:4" x14ac:dyDescent="0.3">
      <c r="A5" s="43"/>
      <c r="B5" s="43"/>
      <c r="C5" s="43"/>
      <c r="D5" s="43"/>
    </row>
    <row r="6" spans="1:4" x14ac:dyDescent="0.3">
      <c r="A6" s="43"/>
      <c r="B6" s="43"/>
      <c r="C6" s="43"/>
      <c r="D6" s="43"/>
    </row>
    <row r="7" spans="1:4" x14ac:dyDescent="0.3">
      <c r="A7" s="43"/>
      <c r="B7" s="43"/>
      <c r="C7" s="43"/>
      <c r="D7" s="43"/>
    </row>
    <row r="8" spans="1:4" x14ac:dyDescent="0.3">
      <c r="A8" s="43"/>
      <c r="B8" s="43"/>
      <c r="C8" s="43"/>
      <c r="D8" s="43"/>
    </row>
    <row r="9" spans="1:4" x14ac:dyDescent="0.3">
      <c r="A9" s="43"/>
      <c r="B9" s="43"/>
      <c r="C9" s="43"/>
      <c r="D9" s="43"/>
    </row>
    <row r="10" spans="1:4" x14ac:dyDescent="0.3">
      <c r="A10" s="43"/>
      <c r="B10" s="43"/>
      <c r="C10" s="43"/>
      <c r="D10" s="43"/>
    </row>
    <row r="11" spans="1:4" x14ac:dyDescent="0.3">
      <c r="A11" s="43"/>
      <c r="B11" s="43"/>
      <c r="C11" s="43"/>
      <c r="D11" s="43"/>
    </row>
    <row r="12" spans="1:4" x14ac:dyDescent="0.3">
      <c r="A12" s="43"/>
      <c r="B12" s="43"/>
      <c r="C12" s="43"/>
      <c r="D12" s="43"/>
    </row>
    <row r="13" spans="1:4" x14ac:dyDescent="0.3">
      <c r="A13" s="43"/>
      <c r="B13" s="43"/>
      <c r="C13" s="43"/>
      <c r="D13" s="43"/>
    </row>
    <row r="14" spans="1:4" x14ac:dyDescent="0.3">
      <c r="A14" s="43"/>
      <c r="B14" s="43"/>
      <c r="C14" s="43"/>
      <c r="D14" s="43"/>
    </row>
    <row r="15" spans="1:4" x14ac:dyDescent="0.3">
      <c r="A15" s="43"/>
      <c r="B15" s="43"/>
      <c r="C15" s="43"/>
      <c r="D15" s="43"/>
    </row>
    <row r="16" spans="1:4" x14ac:dyDescent="0.3">
      <c r="A16" s="43"/>
      <c r="B16" s="43"/>
      <c r="C16" s="43"/>
      <c r="D16" s="43"/>
    </row>
    <row r="17" spans="1:4" x14ac:dyDescent="0.3">
      <c r="A17" s="43"/>
      <c r="B17" s="43"/>
      <c r="C17" s="43"/>
      <c r="D17" s="43"/>
    </row>
    <row r="18" spans="1:4" x14ac:dyDescent="0.3">
      <c r="A18" s="43"/>
      <c r="B18" s="43"/>
      <c r="C18" s="43"/>
      <c r="D18" s="43"/>
    </row>
    <row r="19" spans="1:4" x14ac:dyDescent="0.3">
      <c r="A19" s="43"/>
      <c r="B19" s="43"/>
      <c r="C19" s="43"/>
      <c r="D19" s="43"/>
    </row>
    <row r="20" spans="1:4" x14ac:dyDescent="0.3">
      <c r="A20" s="43"/>
      <c r="B20" s="43"/>
      <c r="C20" s="43"/>
      <c r="D20" s="43"/>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42148-3FAD-402D-8C51-A841F1F02C06}">
  <dimension ref="A1:M161"/>
  <sheetViews>
    <sheetView topLeftCell="A146" workbookViewId="0">
      <selection activeCell="A160" sqref="A160"/>
    </sheetView>
  </sheetViews>
  <sheetFormatPr defaultRowHeight="14.4" x14ac:dyDescent="0.3"/>
  <cols>
    <col min="1" max="1" width="61.44140625" customWidth="1"/>
    <col min="8" max="8" width="50.33203125" customWidth="1"/>
  </cols>
  <sheetData>
    <row r="1" spans="1:13" s="18" customFormat="1" x14ac:dyDescent="0.3">
      <c r="A1" s="18" t="s">
        <v>103</v>
      </c>
    </row>
    <row r="2" spans="1:13" s="18" customFormat="1" x14ac:dyDescent="0.3"/>
    <row r="3" spans="1:13" ht="43.2" x14ac:dyDescent="0.3">
      <c r="A3" s="44" t="s">
        <v>104</v>
      </c>
      <c r="B3" s="62" t="s">
        <v>95</v>
      </c>
      <c r="C3" s="63" t="s">
        <v>96</v>
      </c>
      <c r="D3" s="64" t="s">
        <v>102</v>
      </c>
      <c r="E3" s="63" t="s">
        <v>97</v>
      </c>
      <c r="F3" s="64" t="s">
        <v>98</v>
      </c>
    </row>
    <row r="4" spans="1:13" x14ac:dyDescent="0.3">
      <c r="A4" s="44" t="s">
        <v>105</v>
      </c>
      <c r="B4" s="45"/>
      <c r="C4" s="45"/>
      <c r="D4" s="45"/>
      <c r="E4" s="45"/>
      <c r="F4" s="45"/>
    </row>
    <row r="5" spans="1:13" ht="43.2" x14ac:dyDescent="0.3">
      <c r="A5" s="85"/>
      <c r="B5" s="45"/>
      <c r="C5" s="45"/>
      <c r="D5" s="45"/>
      <c r="E5" s="45"/>
      <c r="F5" s="45"/>
      <c r="H5" s="65" t="s">
        <v>122</v>
      </c>
      <c r="I5" s="66" t="s">
        <v>95</v>
      </c>
      <c r="J5" s="67" t="s">
        <v>96</v>
      </c>
      <c r="K5" s="68" t="s">
        <v>102</v>
      </c>
      <c r="L5" s="67" t="s">
        <v>97</v>
      </c>
      <c r="M5" s="68" t="s">
        <v>98</v>
      </c>
    </row>
    <row r="6" spans="1:13" s="42" customFormat="1" x14ac:dyDescent="0.3">
      <c r="A6" s="76" t="s">
        <v>100</v>
      </c>
      <c r="B6" s="48"/>
      <c r="C6" s="48"/>
      <c r="D6" s="48"/>
      <c r="E6" s="48"/>
      <c r="F6" s="48"/>
      <c r="H6" s="69" t="s">
        <v>100</v>
      </c>
      <c r="I6" s="70"/>
      <c r="J6" s="70"/>
      <c r="K6" s="70"/>
      <c r="L6" s="70"/>
      <c r="M6" s="70"/>
    </row>
    <row r="7" spans="1:13" ht="28.8" x14ac:dyDescent="0.3">
      <c r="A7" s="77" t="s">
        <v>94</v>
      </c>
      <c r="B7" s="43"/>
      <c r="C7" s="43"/>
      <c r="D7" s="43"/>
      <c r="E7" s="43"/>
      <c r="F7" s="43"/>
      <c r="H7" s="68" t="s">
        <v>94</v>
      </c>
      <c r="I7" s="63">
        <f>SUM(B7,B27,B47,B67,B87,B107,B127,B147)</f>
        <v>0</v>
      </c>
      <c r="J7" s="63">
        <f>SUM(C7,C27,C47,C67,C87,C107,C127,C147)</f>
        <v>0</v>
      </c>
      <c r="K7" s="63">
        <f>SUM(D7,D27,D47,D67,D87,D107,D127,D147)</f>
        <v>0</v>
      </c>
      <c r="L7" s="63">
        <f>SUM(E7,E27,E47,E67,E87,E107,E127,E147)</f>
        <v>0</v>
      </c>
      <c r="M7" s="63">
        <f>SUM(F7,F27,F47,F67,F87,F107,F127,F147)</f>
        <v>0</v>
      </c>
    </row>
    <row r="8" spans="1:13" ht="28.8" x14ac:dyDescent="0.3">
      <c r="A8" s="77" t="s">
        <v>99</v>
      </c>
      <c r="B8" s="43"/>
      <c r="C8" s="43"/>
      <c r="D8" s="43"/>
      <c r="E8" s="43"/>
      <c r="F8" s="43"/>
      <c r="H8" s="68" t="s">
        <v>99</v>
      </c>
      <c r="I8" s="63">
        <f>SUM(B8,B28,B48,B68,B88,B108,B128,B148)</f>
        <v>0</v>
      </c>
      <c r="J8" s="63">
        <f t="shared" ref="J8:J21" si="0">SUM(C8,C28,C48,C68,C88,C108,C128,C148)</f>
        <v>0</v>
      </c>
      <c r="K8" s="63">
        <f t="shared" ref="K8:K10" si="1">SUM(D8,D28,D48,D68,D88,D108,D128,D148)</f>
        <v>0</v>
      </c>
      <c r="L8" s="63">
        <f t="shared" ref="L8:L10" si="2">SUM(E8,E28,E48,E68,E88,E108,E128,E148)</f>
        <v>0</v>
      </c>
      <c r="M8" s="63">
        <f t="shared" ref="M8:M10" si="3">SUM(F8,F28,F48,F68,F88,F108,F128,F148)</f>
        <v>0</v>
      </c>
    </row>
    <row r="9" spans="1:13" s="18" customFormat="1" x14ac:dyDescent="0.3">
      <c r="A9" s="78" t="s">
        <v>114</v>
      </c>
      <c r="B9" s="43"/>
      <c r="C9" s="43"/>
      <c r="D9" s="43"/>
      <c r="E9" s="43"/>
      <c r="F9" s="43"/>
      <c r="H9" s="67" t="s">
        <v>114</v>
      </c>
      <c r="I9" s="63">
        <f t="shared" ref="I9:I21" si="4">SUM(B9,B29,B49,B69,B89,B109,B129,B149)</f>
        <v>0</v>
      </c>
      <c r="J9" s="63">
        <f t="shared" si="0"/>
        <v>0</v>
      </c>
      <c r="K9" s="63">
        <f t="shared" si="1"/>
        <v>0</v>
      </c>
      <c r="L9" s="63">
        <f t="shared" si="2"/>
        <v>0</v>
      </c>
      <c r="M9" s="63">
        <f t="shared" si="3"/>
        <v>0</v>
      </c>
    </row>
    <row r="10" spans="1:13" x14ac:dyDescent="0.3">
      <c r="A10" s="78" t="s">
        <v>115</v>
      </c>
      <c r="B10" s="43"/>
      <c r="C10" s="43"/>
      <c r="D10" s="43"/>
      <c r="E10" s="43"/>
      <c r="F10" s="43"/>
      <c r="H10" s="67" t="s">
        <v>115</v>
      </c>
      <c r="I10" s="63">
        <f t="shared" si="4"/>
        <v>0</v>
      </c>
      <c r="J10" s="63">
        <f t="shared" si="0"/>
        <v>0</v>
      </c>
      <c r="K10" s="63">
        <f t="shared" si="1"/>
        <v>0</v>
      </c>
      <c r="L10" s="63">
        <f t="shared" si="2"/>
        <v>0</v>
      </c>
      <c r="M10" s="63">
        <f t="shared" si="3"/>
        <v>0</v>
      </c>
    </row>
    <row r="11" spans="1:13" x14ac:dyDescent="0.3">
      <c r="A11" s="79" t="s">
        <v>101</v>
      </c>
      <c r="B11" s="45"/>
      <c r="C11" s="45"/>
      <c r="D11" s="45"/>
      <c r="E11" s="45"/>
      <c r="F11" s="45"/>
      <c r="H11" s="71" t="s">
        <v>101</v>
      </c>
      <c r="I11" s="67"/>
      <c r="J11" s="72"/>
      <c r="K11" s="72"/>
      <c r="L11" s="72"/>
      <c r="M11" s="72"/>
    </row>
    <row r="12" spans="1:13" s="18" customFormat="1" ht="43.2" x14ac:dyDescent="0.3">
      <c r="A12" s="77" t="s">
        <v>119</v>
      </c>
      <c r="B12" s="47"/>
      <c r="C12" s="47"/>
      <c r="D12" s="47"/>
      <c r="E12" s="47"/>
      <c r="F12" s="47"/>
      <c r="H12" s="68" t="s">
        <v>119</v>
      </c>
      <c r="I12" s="63">
        <f t="shared" si="4"/>
        <v>0</v>
      </c>
      <c r="J12" s="63">
        <f t="shared" si="0"/>
        <v>0</v>
      </c>
      <c r="K12" s="63">
        <f t="shared" ref="K12:K14" si="5">SUM(D12,D32,D52,D72,D92,D112,D132,D152)</f>
        <v>0</v>
      </c>
      <c r="L12" s="63">
        <f t="shared" ref="L12:L14" si="6">SUM(E12,E32,E52,E72,E92,E112,E132,E152)</f>
        <v>0</v>
      </c>
      <c r="M12" s="63">
        <f t="shared" ref="M12:M14" si="7">SUM(F12,F32,F52,F72,F92,F112,F132,F152)</f>
        <v>0</v>
      </c>
    </row>
    <row r="13" spans="1:13" ht="28.8" x14ac:dyDescent="0.3">
      <c r="A13" s="77" t="s">
        <v>120</v>
      </c>
      <c r="B13" s="43"/>
      <c r="C13" s="43"/>
      <c r="D13" s="43"/>
      <c r="E13" s="43"/>
      <c r="F13" s="43"/>
      <c r="H13" s="68" t="s">
        <v>120</v>
      </c>
      <c r="I13" s="63">
        <f t="shared" si="4"/>
        <v>0</v>
      </c>
      <c r="J13" s="63">
        <f t="shared" si="0"/>
        <v>0</v>
      </c>
      <c r="K13" s="63">
        <f t="shared" si="5"/>
        <v>0</v>
      </c>
      <c r="L13" s="63">
        <f t="shared" si="6"/>
        <v>0</v>
      </c>
      <c r="M13" s="63">
        <f t="shared" si="7"/>
        <v>0</v>
      </c>
    </row>
    <row r="14" spans="1:13" ht="43.2" x14ac:dyDescent="0.3">
      <c r="A14" s="80" t="s">
        <v>121</v>
      </c>
      <c r="B14" s="49"/>
      <c r="C14" s="49"/>
      <c r="D14" s="49"/>
      <c r="E14" s="49"/>
      <c r="F14" s="49"/>
      <c r="H14" s="73" t="s">
        <v>121</v>
      </c>
      <c r="I14" s="63">
        <f t="shared" si="4"/>
        <v>0</v>
      </c>
      <c r="J14" s="63">
        <f t="shared" si="0"/>
        <v>0</v>
      </c>
      <c r="K14" s="63">
        <f t="shared" si="5"/>
        <v>0</v>
      </c>
      <c r="L14" s="63">
        <f t="shared" si="6"/>
        <v>0</v>
      </c>
      <c r="M14" s="63">
        <f t="shared" si="7"/>
        <v>0</v>
      </c>
    </row>
    <row r="15" spans="1:13" x14ac:dyDescent="0.3">
      <c r="A15" s="76" t="s">
        <v>106</v>
      </c>
      <c r="B15" s="45"/>
      <c r="C15" s="45"/>
      <c r="D15" s="45"/>
      <c r="E15" s="45"/>
      <c r="F15" s="45"/>
      <c r="H15" s="69" t="s">
        <v>106</v>
      </c>
      <c r="I15" s="67"/>
      <c r="J15" s="72"/>
      <c r="K15" s="72"/>
      <c r="L15" s="72"/>
      <c r="M15" s="72"/>
    </row>
    <row r="16" spans="1:13" x14ac:dyDescent="0.3">
      <c r="A16" s="83"/>
      <c r="B16" s="47"/>
      <c r="C16" s="47"/>
      <c r="D16" s="47"/>
      <c r="E16" s="47"/>
      <c r="F16" s="47"/>
      <c r="H16" s="67"/>
      <c r="I16" s="63">
        <f t="shared" si="4"/>
        <v>0</v>
      </c>
      <c r="J16" s="63">
        <f t="shared" si="0"/>
        <v>0</v>
      </c>
      <c r="K16" s="63">
        <f t="shared" ref="K16:K18" si="8">SUM(D16,D36,D56,D76,D96,D116,D136,D156)</f>
        <v>0</v>
      </c>
      <c r="L16" s="63">
        <f t="shared" ref="L16:L18" si="9">SUM(E16,E36,E56,E76,E96,E116,E136,E156)</f>
        <v>0</v>
      </c>
      <c r="M16" s="63">
        <f t="shared" ref="M16:M18" si="10">SUM(F16,F36,F56,F76,F96,F116,F136,F156)</f>
        <v>0</v>
      </c>
    </row>
    <row r="17" spans="1:13" x14ac:dyDescent="0.3">
      <c r="A17" s="83"/>
      <c r="B17" s="43"/>
      <c r="C17" s="43"/>
      <c r="D17" s="43"/>
      <c r="E17" s="43"/>
      <c r="F17" s="43"/>
      <c r="H17" s="67"/>
      <c r="I17" s="63">
        <f t="shared" si="4"/>
        <v>0</v>
      </c>
      <c r="J17" s="63">
        <f t="shared" si="0"/>
        <v>0</v>
      </c>
      <c r="K17" s="63">
        <f t="shared" si="8"/>
        <v>0</v>
      </c>
      <c r="L17" s="63">
        <f t="shared" si="9"/>
        <v>0</v>
      </c>
      <c r="M17" s="63">
        <f t="shared" si="10"/>
        <v>0</v>
      </c>
    </row>
    <row r="18" spans="1:13" x14ac:dyDescent="0.3">
      <c r="A18" s="83"/>
      <c r="B18" s="43"/>
      <c r="C18" s="43"/>
      <c r="D18" s="49"/>
      <c r="E18" s="49"/>
      <c r="F18" s="49"/>
      <c r="H18" s="67"/>
      <c r="I18" s="63">
        <f t="shared" si="4"/>
        <v>0</v>
      </c>
      <c r="J18" s="63">
        <f t="shared" si="0"/>
        <v>0</v>
      </c>
      <c r="K18" s="63">
        <f t="shared" si="8"/>
        <v>0</v>
      </c>
      <c r="L18" s="63">
        <f t="shared" si="9"/>
        <v>0</v>
      </c>
      <c r="M18" s="63">
        <f t="shared" si="10"/>
        <v>0</v>
      </c>
    </row>
    <row r="19" spans="1:13" x14ac:dyDescent="0.3">
      <c r="A19" s="81" t="s">
        <v>116</v>
      </c>
      <c r="B19" s="63" t="s">
        <v>117</v>
      </c>
      <c r="C19" s="84" t="s">
        <v>118</v>
      </c>
      <c r="D19" s="45"/>
      <c r="E19" s="45"/>
      <c r="F19" s="45"/>
      <c r="H19" s="74" t="s">
        <v>116</v>
      </c>
      <c r="I19" s="67" t="s">
        <v>117</v>
      </c>
      <c r="J19" s="67" t="s">
        <v>118</v>
      </c>
      <c r="K19" s="67"/>
      <c r="L19" s="67"/>
      <c r="M19" s="67"/>
    </row>
    <row r="20" spans="1:13" ht="28.8" x14ac:dyDescent="0.3">
      <c r="A20" s="77" t="s">
        <v>112</v>
      </c>
      <c r="B20" s="43"/>
      <c r="C20" s="43"/>
      <c r="D20" s="47"/>
      <c r="E20" s="47"/>
      <c r="F20" s="47"/>
      <c r="H20" s="68" t="s">
        <v>112</v>
      </c>
      <c r="I20" s="63">
        <f t="shared" si="4"/>
        <v>0</v>
      </c>
      <c r="J20" s="63">
        <f t="shared" si="0"/>
        <v>0</v>
      </c>
      <c r="K20" s="67"/>
      <c r="L20" s="67"/>
      <c r="M20" s="67"/>
    </row>
    <row r="21" spans="1:13" ht="28.8" x14ac:dyDescent="0.3">
      <c r="A21" s="82" t="s">
        <v>113</v>
      </c>
      <c r="B21" s="43"/>
      <c r="C21" s="43"/>
      <c r="D21" s="43"/>
      <c r="E21" s="43"/>
      <c r="F21" s="43"/>
      <c r="H21" s="75" t="s">
        <v>113</v>
      </c>
      <c r="I21" s="63">
        <f t="shared" si="4"/>
        <v>0</v>
      </c>
      <c r="J21" s="63">
        <f t="shared" si="0"/>
        <v>0</v>
      </c>
      <c r="K21" s="67"/>
      <c r="L21" s="67"/>
      <c r="M21" s="67"/>
    </row>
    <row r="22" spans="1:13" x14ac:dyDescent="0.3">
      <c r="A22" s="35"/>
      <c r="B22" s="35"/>
      <c r="C22" s="35"/>
      <c r="D22" s="35"/>
      <c r="E22" s="35"/>
      <c r="F22" s="35"/>
    </row>
    <row r="23" spans="1:13" ht="43.2" x14ac:dyDescent="0.3">
      <c r="A23" s="44" t="s">
        <v>104</v>
      </c>
      <c r="B23" s="62" t="s">
        <v>95</v>
      </c>
      <c r="C23" s="63" t="s">
        <v>96</v>
      </c>
      <c r="D23" s="64" t="s">
        <v>102</v>
      </c>
      <c r="E23" s="63" t="s">
        <v>97</v>
      </c>
      <c r="F23" s="64" t="s">
        <v>98</v>
      </c>
    </row>
    <row r="24" spans="1:13" x14ac:dyDescent="0.3">
      <c r="A24" s="44" t="s">
        <v>105</v>
      </c>
      <c r="B24" s="45"/>
      <c r="C24" s="45"/>
      <c r="D24" s="45"/>
      <c r="E24" s="45"/>
      <c r="F24" s="45"/>
    </row>
    <row r="25" spans="1:13" x14ac:dyDescent="0.3">
      <c r="A25" s="85"/>
      <c r="B25" s="45"/>
      <c r="C25" s="45"/>
      <c r="D25" s="45"/>
      <c r="E25" s="45"/>
      <c r="F25" s="45"/>
    </row>
    <row r="26" spans="1:13" x14ac:dyDescent="0.3">
      <c r="A26" s="76" t="s">
        <v>100</v>
      </c>
      <c r="B26" s="48"/>
      <c r="C26" s="48"/>
      <c r="D26" s="48"/>
      <c r="E26" s="48"/>
      <c r="F26" s="48"/>
    </row>
    <row r="27" spans="1:13" x14ac:dyDescent="0.3">
      <c r="A27" s="77" t="s">
        <v>94</v>
      </c>
      <c r="B27" s="43"/>
      <c r="C27" s="43"/>
      <c r="D27" s="43"/>
      <c r="E27" s="43"/>
      <c r="F27" s="43"/>
    </row>
    <row r="28" spans="1:13" x14ac:dyDescent="0.3">
      <c r="A28" s="77" t="s">
        <v>99</v>
      </c>
      <c r="B28" s="43"/>
      <c r="C28" s="43"/>
      <c r="D28" s="43"/>
      <c r="E28" s="43"/>
      <c r="F28" s="43"/>
    </row>
    <row r="29" spans="1:13" x14ac:dyDescent="0.3">
      <c r="A29" s="78" t="s">
        <v>114</v>
      </c>
      <c r="B29" s="43"/>
      <c r="C29" s="43"/>
      <c r="D29" s="43"/>
      <c r="E29" s="43"/>
      <c r="F29" s="43"/>
    </row>
    <row r="30" spans="1:13" x14ac:dyDescent="0.3">
      <c r="A30" s="78" t="s">
        <v>115</v>
      </c>
      <c r="B30" s="43"/>
      <c r="C30" s="43"/>
      <c r="D30" s="43"/>
      <c r="E30" s="43"/>
      <c r="F30" s="43"/>
    </row>
    <row r="31" spans="1:13" x14ac:dyDescent="0.3">
      <c r="A31" s="79" t="s">
        <v>101</v>
      </c>
      <c r="B31" s="45"/>
      <c r="C31" s="45"/>
      <c r="D31" s="45"/>
      <c r="E31" s="45"/>
      <c r="F31" s="45"/>
    </row>
    <row r="32" spans="1:13" ht="28.8" x14ac:dyDescent="0.3">
      <c r="A32" s="77" t="s">
        <v>119</v>
      </c>
      <c r="B32" s="47"/>
      <c r="C32" s="47"/>
      <c r="D32" s="47"/>
      <c r="E32" s="47"/>
      <c r="F32" s="47"/>
    </row>
    <row r="33" spans="1:6" ht="28.8" x14ac:dyDescent="0.3">
      <c r="A33" s="77" t="s">
        <v>120</v>
      </c>
      <c r="B33" s="43"/>
      <c r="C33" s="43"/>
      <c r="D33" s="43"/>
      <c r="E33" s="43"/>
      <c r="F33" s="43"/>
    </row>
    <row r="34" spans="1:6" ht="43.2" x14ac:dyDescent="0.3">
      <c r="A34" s="80" t="s">
        <v>121</v>
      </c>
      <c r="B34" s="49"/>
      <c r="C34" s="49"/>
      <c r="D34" s="49"/>
      <c r="E34" s="49"/>
      <c r="F34" s="49"/>
    </row>
    <row r="35" spans="1:6" x14ac:dyDescent="0.3">
      <c r="A35" s="76" t="s">
        <v>106</v>
      </c>
      <c r="B35" s="45"/>
      <c r="C35" s="45"/>
      <c r="D35" s="45"/>
      <c r="E35" s="45"/>
      <c r="F35" s="45"/>
    </row>
    <row r="36" spans="1:6" x14ac:dyDescent="0.3">
      <c r="A36" s="43"/>
      <c r="B36" s="47"/>
      <c r="C36" s="47"/>
      <c r="D36" s="47"/>
      <c r="E36" s="47"/>
      <c r="F36" s="47"/>
    </row>
    <row r="37" spans="1:6" x14ac:dyDescent="0.3">
      <c r="A37" s="43"/>
      <c r="B37" s="43"/>
      <c r="C37" s="43"/>
      <c r="D37" s="43"/>
      <c r="E37" s="43"/>
      <c r="F37" s="43"/>
    </row>
    <row r="38" spans="1:6" x14ac:dyDescent="0.3">
      <c r="A38" s="43"/>
      <c r="B38" s="43"/>
      <c r="C38" s="43"/>
      <c r="D38" s="49"/>
      <c r="E38" s="49"/>
      <c r="F38" s="49"/>
    </row>
    <row r="39" spans="1:6" x14ac:dyDescent="0.3">
      <c r="A39" s="81" t="s">
        <v>116</v>
      </c>
      <c r="B39" s="63" t="s">
        <v>117</v>
      </c>
      <c r="C39" s="84" t="s">
        <v>118</v>
      </c>
      <c r="D39" s="45"/>
      <c r="E39" s="45"/>
      <c r="F39" s="45"/>
    </row>
    <row r="40" spans="1:6" ht="28.8" x14ac:dyDescent="0.3">
      <c r="A40" s="77" t="s">
        <v>112</v>
      </c>
      <c r="B40" s="43"/>
      <c r="C40" s="43"/>
      <c r="D40" s="47"/>
      <c r="E40" s="47"/>
      <c r="F40" s="47"/>
    </row>
    <row r="41" spans="1:6" ht="28.8" x14ac:dyDescent="0.3">
      <c r="A41" s="82" t="s">
        <v>113</v>
      </c>
      <c r="B41" s="43"/>
      <c r="C41" s="43"/>
      <c r="D41" s="43"/>
      <c r="E41" s="43"/>
      <c r="F41" s="43"/>
    </row>
    <row r="42" spans="1:6" x14ac:dyDescent="0.3">
      <c r="A42" s="35"/>
      <c r="B42" s="35"/>
      <c r="C42" s="35"/>
      <c r="D42" s="35"/>
      <c r="E42" s="35"/>
      <c r="F42" s="35"/>
    </row>
    <row r="43" spans="1:6" ht="43.2" x14ac:dyDescent="0.3">
      <c r="A43" s="44" t="s">
        <v>104</v>
      </c>
      <c r="B43" s="62" t="s">
        <v>95</v>
      </c>
      <c r="C43" s="63" t="s">
        <v>96</v>
      </c>
      <c r="D43" s="64" t="s">
        <v>102</v>
      </c>
      <c r="E43" s="63" t="s">
        <v>97</v>
      </c>
      <c r="F43" s="64" t="s">
        <v>98</v>
      </c>
    </row>
    <row r="44" spans="1:6" x14ac:dyDescent="0.3">
      <c r="A44" s="86" t="s">
        <v>105</v>
      </c>
      <c r="B44" s="45"/>
      <c r="C44" s="45"/>
      <c r="D44" s="45"/>
      <c r="E44" s="45"/>
      <c r="F44" s="45"/>
    </row>
    <row r="45" spans="1:6" x14ac:dyDescent="0.3">
      <c r="A45" s="45"/>
      <c r="B45" s="45"/>
      <c r="C45" s="45"/>
      <c r="D45" s="45"/>
      <c r="E45" s="45"/>
      <c r="F45" s="45"/>
    </row>
    <row r="46" spans="1:6" x14ac:dyDescent="0.3">
      <c r="A46" s="79" t="s">
        <v>100</v>
      </c>
      <c r="B46" s="48"/>
      <c r="C46" s="48"/>
      <c r="D46" s="48"/>
      <c r="E46" s="48"/>
      <c r="F46" s="48"/>
    </row>
    <row r="47" spans="1:6" x14ac:dyDescent="0.3">
      <c r="A47" s="77" t="s">
        <v>94</v>
      </c>
      <c r="B47" s="43"/>
      <c r="C47" s="43"/>
      <c r="D47" s="43"/>
      <c r="E47" s="43"/>
      <c r="F47" s="43"/>
    </row>
    <row r="48" spans="1:6" x14ac:dyDescent="0.3">
      <c r="A48" s="77" t="s">
        <v>99</v>
      </c>
      <c r="B48" s="43"/>
      <c r="C48" s="43"/>
      <c r="D48" s="43"/>
      <c r="E48" s="43"/>
      <c r="F48" s="43"/>
    </row>
    <row r="49" spans="1:6" x14ac:dyDescent="0.3">
      <c r="A49" s="78" t="s">
        <v>114</v>
      </c>
      <c r="B49" s="43"/>
      <c r="C49" s="43"/>
      <c r="D49" s="43"/>
      <c r="E49" s="43"/>
      <c r="F49" s="43"/>
    </row>
    <row r="50" spans="1:6" x14ac:dyDescent="0.3">
      <c r="A50" s="78" t="s">
        <v>115</v>
      </c>
      <c r="B50" s="43"/>
      <c r="C50" s="43"/>
      <c r="D50" s="43"/>
      <c r="E50" s="43"/>
      <c r="F50" s="43"/>
    </row>
    <row r="51" spans="1:6" x14ac:dyDescent="0.3">
      <c r="A51" s="79" t="s">
        <v>101</v>
      </c>
      <c r="B51" s="45"/>
      <c r="C51" s="45"/>
      <c r="D51" s="45"/>
      <c r="E51" s="45"/>
      <c r="F51" s="45"/>
    </row>
    <row r="52" spans="1:6" ht="28.8" x14ac:dyDescent="0.3">
      <c r="A52" s="77" t="s">
        <v>119</v>
      </c>
      <c r="B52" s="47"/>
      <c r="C52" s="47"/>
      <c r="D52" s="47"/>
      <c r="E52" s="47"/>
      <c r="F52" s="47"/>
    </row>
    <row r="53" spans="1:6" ht="28.8" x14ac:dyDescent="0.3">
      <c r="A53" s="77" t="s">
        <v>120</v>
      </c>
      <c r="B53" s="43"/>
      <c r="C53" s="43"/>
      <c r="D53" s="43"/>
      <c r="E53" s="43"/>
      <c r="F53" s="43"/>
    </row>
    <row r="54" spans="1:6" ht="43.2" x14ac:dyDescent="0.3">
      <c r="A54" s="80" t="s">
        <v>121</v>
      </c>
      <c r="B54" s="49"/>
      <c r="C54" s="49"/>
      <c r="D54" s="49"/>
      <c r="E54" s="49"/>
      <c r="F54" s="49"/>
    </row>
    <row r="55" spans="1:6" x14ac:dyDescent="0.3">
      <c r="A55" s="76" t="s">
        <v>106</v>
      </c>
      <c r="B55" s="45"/>
      <c r="C55" s="45"/>
      <c r="D55" s="45"/>
      <c r="E55" s="45"/>
      <c r="F55" s="45"/>
    </row>
    <row r="56" spans="1:6" x14ac:dyDescent="0.3">
      <c r="A56" s="43"/>
      <c r="B56" s="47"/>
      <c r="C56" s="47"/>
      <c r="D56" s="47"/>
      <c r="E56" s="47"/>
      <c r="F56" s="47"/>
    </row>
    <row r="57" spans="1:6" x14ac:dyDescent="0.3">
      <c r="A57" s="43"/>
      <c r="B57" s="43"/>
      <c r="C57" s="43"/>
      <c r="D57" s="43"/>
      <c r="E57" s="43"/>
      <c r="F57" s="43"/>
    </row>
    <row r="58" spans="1:6" x14ac:dyDescent="0.3">
      <c r="A58" s="43"/>
      <c r="B58" s="43"/>
      <c r="C58" s="43"/>
      <c r="D58" s="49"/>
      <c r="E58" s="49"/>
      <c r="F58" s="49"/>
    </row>
    <row r="59" spans="1:6" x14ac:dyDescent="0.3">
      <c r="A59" s="81" t="s">
        <v>116</v>
      </c>
      <c r="B59" s="63" t="s">
        <v>117</v>
      </c>
      <c r="C59" s="84" t="s">
        <v>118</v>
      </c>
      <c r="D59" s="45"/>
      <c r="E59" s="45"/>
      <c r="F59" s="45"/>
    </row>
    <row r="60" spans="1:6" ht="28.8" x14ac:dyDescent="0.3">
      <c r="A60" s="77" t="s">
        <v>112</v>
      </c>
      <c r="B60" s="43"/>
      <c r="C60" s="43"/>
      <c r="D60" s="47"/>
      <c r="E60" s="47"/>
      <c r="F60" s="47"/>
    </row>
    <row r="61" spans="1:6" ht="28.8" x14ac:dyDescent="0.3">
      <c r="A61" s="82" t="s">
        <v>113</v>
      </c>
      <c r="B61" s="43"/>
      <c r="C61" s="43"/>
      <c r="D61" s="43"/>
      <c r="E61" s="43"/>
      <c r="F61" s="43"/>
    </row>
    <row r="62" spans="1:6" x14ac:dyDescent="0.3">
      <c r="A62" s="59"/>
      <c r="B62" s="60"/>
      <c r="C62" s="60"/>
      <c r="D62" s="60"/>
      <c r="E62" s="60"/>
      <c r="F62" s="60"/>
    </row>
    <row r="63" spans="1:6" ht="43.2" x14ac:dyDescent="0.3">
      <c r="A63" s="44" t="s">
        <v>104</v>
      </c>
      <c r="B63" s="62" t="s">
        <v>95</v>
      </c>
      <c r="C63" s="63" t="s">
        <v>96</v>
      </c>
      <c r="D63" s="64" t="s">
        <v>102</v>
      </c>
      <c r="E63" s="63" t="s">
        <v>97</v>
      </c>
      <c r="F63" s="64" t="s">
        <v>98</v>
      </c>
    </row>
    <row r="64" spans="1:6" x14ac:dyDescent="0.3">
      <c r="A64" s="86" t="s">
        <v>105</v>
      </c>
      <c r="B64" s="45"/>
      <c r="C64" s="45"/>
      <c r="D64" s="45"/>
      <c r="E64" s="45"/>
      <c r="F64" s="45"/>
    </row>
    <row r="65" spans="1:6" x14ac:dyDescent="0.3">
      <c r="A65" s="45"/>
      <c r="B65" s="45"/>
      <c r="C65" s="45"/>
      <c r="D65" s="45"/>
      <c r="E65" s="45"/>
      <c r="F65" s="45"/>
    </row>
    <row r="66" spans="1:6" x14ac:dyDescent="0.3">
      <c r="A66" s="79" t="s">
        <v>100</v>
      </c>
      <c r="B66" s="48"/>
      <c r="C66" s="48"/>
      <c r="D66" s="48"/>
      <c r="E66" s="48"/>
      <c r="F66" s="48"/>
    </row>
    <row r="67" spans="1:6" x14ac:dyDescent="0.3">
      <c r="A67" s="77" t="s">
        <v>94</v>
      </c>
      <c r="B67" s="43"/>
      <c r="C67" s="43"/>
      <c r="D67" s="43"/>
      <c r="E67" s="43"/>
      <c r="F67" s="43"/>
    </row>
    <row r="68" spans="1:6" x14ac:dyDescent="0.3">
      <c r="A68" s="77" t="s">
        <v>99</v>
      </c>
      <c r="B68" s="43"/>
      <c r="C68" s="43"/>
      <c r="D68" s="43"/>
      <c r="E68" s="43"/>
      <c r="F68" s="43"/>
    </row>
    <row r="69" spans="1:6" x14ac:dyDescent="0.3">
      <c r="A69" s="78" t="s">
        <v>114</v>
      </c>
      <c r="B69" s="43"/>
      <c r="C69" s="43"/>
      <c r="D69" s="43"/>
      <c r="E69" s="43"/>
      <c r="F69" s="43"/>
    </row>
    <row r="70" spans="1:6" x14ac:dyDescent="0.3">
      <c r="A70" s="78" t="s">
        <v>115</v>
      </c>
      <c r="B70" s="43"/>
      <c r="C70" s="43"/>
      <c r="D70" s="43"/>
      <c r="E70" s="43"/>
      <c r="F70" s="43"/>
    </row>
    <row r="71" spans="1:6" x14ac:dyDescent="0.3">
      <c r="A71" s="79" t="s">
        <v>101</v>
      </c>
      <c r="B71" s="45"/>
      <c r="C71" s="45"/>
      <c r="D71" s="45"/>
      <c r="E71" s="45"/>
      <c r="F71" s="45"/>
    </row>
    <row r="72" spans="1:6" ht="28.8" x14ac:dyDescent="0.3">
      <c r="A72" s="77" t="s">
        <v>119</v>
      </c>
      <c r="B72" s="47"/>
      <c r="C72" s="47"/>
      <c r="D72" s="47"/>
      <c r="E72" s="47"/>
      <c r="F72" s="47"/>
    </row>
    <row r="73" spans="1:6" ht="28.8" x14ac:dyDescent="0.3">
      <c r="A73" s="77" t="s">
        <v>120</v>
      </c>
      <c r="B73" s="43"/>
      <c r="C73" s="43"/>
      <c r="D73" s="43"/>
      <c r="E73" s="43"/>
      <c r="F73" s="43"/>
    </row>
    <row r="74" spans="1:6" ht="43.2" x14ac:dyDescent="0.3">
      <c r="A74" s="80" t="s">
        <v>121</v>
      </c>
      <c r="B74" s="49"/>
      <c r="C74" s="49"/>
      <c r="D74" s="49"/>
      <c r="E74" s="49"/>
      <c r="F74" s="49"/>
    </row>
    <row r="75" spans="1:6" x14ac:dyDescent="0.3">
      <c r="A75" s="76" t="s">
        <v>106</v>
      </c>
      <c r="B75" s="45"/>
      <c r="C75" s="45"/>
      <c r="D75" s="45"/>
      <c r="E75" s="45"/>
      <c r="F75" s="45"/>
    </row>
    <row r="76" spans="1:6" x14ac:dyDescent="0.3">
      <c r="A76" s="43"/>
      <c r="B76" s="47"/>
      <c r="C76" s="47"/>
      <c r="D76" s="47"/>
      <c r="E76" s="47"/>
      <c r="F76" s="47"/>
    </row>
    <row r="77" spans="1:6" x14ac:dyDescent="0.3">
      <c r="A77" s="43"/>
      <c r="B77" s="43"/>
      <c r="C77" s="43"/>
      <c r="D77" s="43"/>
      <c r="E77" s="43"/>
      <c r="F77" s="43"/>
    </row>
    <row r="78" spans="1:6" x14ac:dyDescent="0.3">
      <c r="A78" s="43"/>
      <c r="B78" s="43"/>
      <c r="C78" s="43"/>
      <c r="D78" s="49"/>
      <c r="E78" s="49"/>
      <c r="F78" s="49"/>
    </row>
    <row r="79" spans="1:6" x14ac:dyDescent="0.3">
      <c r="A79" s="81" t="s">
        <v>116</v>
      </c>
      <c r="B79" s="63" t="s">
        <v>117</v>
      </c>
      <c r="C79" s="84" t="s">
        <v>118</v>
      </c>
      <c r="D79" s="45"/>
      <c r="E79" s="45"/>
      <c r="F79" s="45"/>
    </row>
    <row r="80" spans="1:6" ht="28.8" x14ac:dyDescent="0.3">
      <c r="A80" s="77" t="s">
        <v>112</v>
      </c>
      <c r="B80" s="43"/>
      <c r="C80" s="43"/>
      <c r="D80" s="47"/>
      <c r="E80" s="47"/>
      <c r="F80" s="47"/>
    </row>
    <row r="81" spans="1:6" ht="28.8" x14ac:dyDescent="0.3">
      <c r="A81" s="82" t="s">
        <v>113</v>
      </c>
      <c r="B81" s="43"/>
      <c r="C81" s="43"/>
      <c r="D81" s="43"/>
      <c r="E81" s="43"/>
      <c r="F81" s="43"/>
    </row>
    <row r="82" spans="1:6" x14ac:dyDescent="0.3">
      <c r="A82" s="58"/>
      <c r="B82" s="35"/>
      <c r="C82" s="35"/>
      <c r="D82" s="35"/>
      <c r="E82" s="35"/>
      <c r="F82" s="35"/>
    </row>
    <row r="83" spans="1:6" ht="43.2" x14ac:dyDescent="0.3">
      <c r="A83" s="44" t="s">
        <v>104</v>
      </c>
      <c r="B83" s="62" t="s">
        <v>95</v>
      </c>
      <c r="C83" s="63" t="s">
        <v>96</v>
      </c>
      <c r="D83" s="64" t="s">
        <v>102</v>
      </c>
      <c r="E83" s="63" t="s">
        <v>97</v>
      </c>
      <c r="F83" s="64" t="s">
        <v>98</v>
      </c>
    </row>
    <row r="84" spans="1:6" x14ac:dyDescent="0.3">
      <c r="A84" s="86" t="s">
        <v>105</v>
      </c>
      <c r="B84" s="45"/>
      <c r="C84" s="45"/>
      <c r="D84" s="45"/>
      <c r="E84" s="45"/>
      <c r="F84" s="45"/>
    </row>
    <row r="85" spans="1:6" x14ac:dyDescent="0.3">
      <c r="A85" s="45"/>
      <c r="B85" s="45"/>
      <c r="C85" s="45"/>
      <c r="D85" s="45"/>
      <c r="E85" s="45"/>
      <c r="F85" s="45"/>
    </row>
    <row r="86" spans="1:6" x14ac:dyDescent="0.3">
      <c r="A86" s="79" t="s">
        <v>100</v>
      </c>
      <c r="B86" s="48"/>
      <c r="C86" s="48"/>
      <c r="D86" s="48"/>
      <c r="E86" s="48"/>
      <c r="F86" s="48"/>
    </row>
    <row r="87" spans="1:6" x14ac:dyDescent="0.3">
      <c r="A87" s="77" t="s">
        <v>94</v>
      </c>
      <c r="B87" s="43"/>
      <c r="C87" s="43"/>
      <c r="D87" s="43"/>
      <c r="E87" s="43"/>
      <c r="F87" s="43"/>
    </row>
    <row r="88" spans="1:6" x14ac:dyDescent="0.3">
      <c r="A88" s="77" t="s">
        <v>99</v>
      </c>
      <c r="B88" s="43"/>
      <c r="C88" s="43"/>
      <c r="D88" s="43"/>
      <c r="E88" s="43"/>
      <c r="F88" s="43"/>
    </row>
    <row r="89" spans="1:6" x14ac:dyDescent="0.3">
      <c r="A89" s="78" t="s">
        <v>114</v>
      </c>
      <c r="B89" s="43"/>
      <c r="C89" s="43"/>
      <c r="D89" s="43"/>
      <c r="E89" s="43"/>
      <c r="F89" s="43"/>
    </row>
    <row r="90" spans="1:6" x14ac:dyDescent="0.3">
      <c r="A90" s="78" t="s">
        <v>115</v>
      </c>
      <c r="B90" s="43"/>
      <c r="C90" s="43"/>
      <c r="D90" s="43"/>
      <c r="E90" s="43"/>
      <c r="F90" s="43"/>
    </row>
    <row r="91" spans="1:6" x14ac:dyDescent="0.3">
      <c r="A91" s="79" t="s">
        <v>101</v>
      </c>
      <c r="B91" s="45"/>
      <c r="C91" s="45"/>
      <c r="D91" s="45"/>
      <c r="E91" s="45"/>
      <c r="F91" s="45"/>
    </row>
    <row r="92" spans="1:6" ht="28.8" x14ac:dyDescent="0.3">
      <c r="A92" s="77" t="s">
        <v>119</v>
      </c>
      <c r="B92" s="47"/>
      <c r="C92" s="47"/>
      <c r="D92" s="47"/>
      <c r="E92" s="47"/>
      <c r="F92" s="47"/>
    </row>
    <row r="93" spans="1:6" ht="28.8" x14ac:dyDescent="0.3">
      <c r="A93" s="77" t="s">
        <v>120</v>
      </c>
      <c r="B93" s="43"/>
      <c r="C93" s="43"/>
      <c r="D93" s="43"/>
      <c r="E93" s="43"/>
      <c r="F93" s="43"/>
    </row>
    <row r="94" spans="1:6" ht="43.2" x14ac:dyDescent="0.3">
      <c r="A94" s="80" t="s">
        <v>121</v>
      </c>
      <c r="B94" s="49"/>
      <c r="C94" s="49"/>
      <c r="D94" s="49"/>
      <c r="E94" s="49"/>
      <c r="F94" s="49"/>
    </row>
    <row r="95" spans="1:6" x14ac:dyDescent="0.3">
      <c r="A95" s="76" t="s">
        <v>106</v>
      </c>
      <c r="B95" s="45"/>
      <c r="C95" s="45"/>
      <c r="D95" s="45"/>
      <c r="E95" s="45"/>
      <c r="F95" s="45"/>
    </row>
    <row r="96" spans="1:6" x14ac:dyDescent="0.3">
      <c r="A96" s="43"/>
      <c r="B96" s="47"/>
      <c r="C96" s="47"/>
      <c r="D96" s="47"/>
      <c r="E96" s="47"/>
      <c r="F96" s="47"/>
    </row>
    <row r="97" spans="1:6" x14ac:dyDescent="0.3">
      <c r="A97" s="43"/>
      <c r="B97" s="43"/>
      <c r="C97" s="43"/>
      <c r="D97" s="43"/>
      <c r="E97" s="43"/>
      <c r="F97" s="43"/>
    </row>
    <row r="98" spans="1:6" x14ac:dyDescent="0.3">
      <c r="A98" s="43"/>
      <c r="B98" s="43"/>
      <c r="C98" s="43"/>
      <c r="D98" s="49"/>
      <c r="E98" s="49"/>
      <c r="F98" s="49"/>
    </row>
    <row r="99" spans="1:6" x14ac:dyDescent="0.3">
      <c r="A99" s="81" t="s">
        <v>116</v>
      </c>
      <c r="B99" s="63" t="s">
        <v>117</v>
      </c>
      <c r="C99" s="84" t="s">
        <v>118</v>
      </c>
      <c r="D99" s="45"/>
      <c r="E99" s="45"/>
      <c r="F99" s="45"/>
    </row>
    <row r="100" spans="1:6" ht="28.8" x14ac:dyDescent="0.3">
      <c r="A100" s="77" t="s">
        <v>112</v>
      </c>
      <c r="B100" s="43"/>
      <c r="C100" s="43"/>
      <c r="D100" s="47"/>
      <c r="E100" s="47"/>
      <c r="F100" s="47"/>
    </row>
    <row r="101" spans="1:6" ht="28.8" x14ac:dyDescent="0.3">
      <c r="A101" s="82" t="s">
        <v>113</v>
      </c>
      <c r="B101" s="43"/>
      <c r="C101" s="43"/>
      <c r="D101" s="43"/>
      <c r="E101" s="43"/>
      <c r="F101" s="43"/>
    </row>
    <row r="102" spans="1:6" x14ac:dyDescent="0.3">
      <c r="A102" s="58"/>
      <c r="B102" s="35"/>
      <c r="C102" s="35"/>
      <c r="D102" s="35"/>
      <c r="E102" s="35"/>
      <c r="F102" s="35"/>
    </row>
    <row r="103" spans="1:6" ht="43.2" x14ac:dyDescent="0.3">
      <c r="A103" s="44" t="s">
        <v>104</v>
      </c>
      <c r="B103" s="62" t="s">
        <v>95</v>
      </c>
      <c r="C103" s="63" t="s">
        <v>96</v>
      </c>
      <c r="D103" s="64" t="s">
        <v>102</v>
      </c>
      <c r="E103" s="63" t="s">
        <v>97</v>
      </c>
      <c r="F103" s="64" t="s">
        <v>98</v>
      </c>
    </row>
    <row r="104" spans="1:6" x14ac:dyDescent="0.3">
      <c r="A104" s="86" t="s">
        <v>105</v>
      </c>
      <c r="B104" s="45"/>
      <c r="C104" s="45"/>
      <c r="D104" s="45"/>
      <c r="E104" s="45"/>
      <c r="F104" s="45"/>
    </row>
    <row r="105" spans="1:6" x14ac:dyDescent="0.3">
      <c r="A105" s="45"/>
      <c r="B105" s="45"/>
      <c r="C105" s="45"/>
      <c r="D105" s="45"/>
      <c r="E105" s="45"/>
      <c r="F105" s="45"/>
    </row>
    <row r="106" spans="1:6" x14ac:dyDescent="0.3">
      <c r="A106" s="79" t="s">
        <v>100</v>
      </c>
      <c r="B106" s="48"/>
      <c r="C106" s="48"/>
      <c r="D106" s="48"/>
      <c r="E106" s="48"/>
      <c r="F106" s="48"/>
    </row>
    <row r="107" spans="1:6" x14ac:dyDescent="0.3">
      <c r="A107" s="77" t="s">
        <v>94</v>
      </c>
      <c r="B107" s="43"/>
      <c r="C107" s="43"/>
      <c r="D107" s="43"/>
      <c r="E107" s="43"/>
      <c r="F107" s="43"/>
    </row>
    <row r="108" spans="1:6" x14ac:dyDescent="0.3">
      <c r="A108" s="77" t="s">
        <v>99</v>
      </c>
      <c r="B108" s="43"/>
      <c r="C108" s="43"/>
      <c r="D108" s="43"/>
      <c r="E108" s="43"/>
      <c r="F108" s="43"/>
    </row>
    <row r="109" spans="1:6" x14ac:dyDescent="0.3">
      <c r="A109" s="78" t="s">
        <v>114</v>
      </c>
      <c r="B109" s="43"/>
      <c r="C109" s="43"/>
      <c r="D109" s="43"/>
      <c r="E109" s="43"/>
      <c r="F109" s="43"/>
    </row>
    <row r="110" spans="1:6" x14ac:dyDescent="0.3">
      <c r="A110" s="78" t="s">
        <v>115</v>
      </c>
      <c r="B110" s="43"/>
      <c r="C110" s="43"/>
      <c r="D110" s="43"/>
      <c r="E110" s="43"/>
      <c r="F110" s="43"/>
    </row>
    <row r="111" spans="1:6" x14ac:dyDescent="0.3">
      <c r="A111" s="79" t="s">
        <v>101</v>
      </c>
      <c r="B111" s="45"/>
      <c r="C111" s="45"/>
      <c r="D111" s="45"/>
      <c r="E111" s="45"/>
      <c r="F111" s="45"/>
    </row>
    <row r="112" spans="1:6" ht="28.8" x14ac:dyDescent="0.3">
      <c r="A112" s="77" t="s">
        <v>119</v>
      </c>
      <c r="B112" s="47"/>
      <c r="C112" s="47"/>
      <c r="D112" s="47"/>
      <c r="E112" s="47"/>
      <c r="F112" s="47"/>
    </row>
    <row r="113" spans="1:6" ht="28.8" x14ac:dyDescent="0.3">
      <c r="A113" s="77" t="s">
        <v>120</v>
      </c>
      <c r="B113" s="43"/>
      <c r="C113" s="43"/>
      <c r="D113" s="43"/>
      <c r="E113" s="43"/>
      <c r="F113" s="43"/>
    </row>
    <row r="114" spans="1:6" ht="43.2" x14ac:dyDescent="0.3">
      <c r="A114" s="80" t="s">
        <v>121</v>
      </c>
      <c r="B114" s="49"/>
      <c r="C114" s="49"/>
      <c r="D114" s="49"/>
      <c r="E114" s="49"/>
      <c r="F114" s="49"/>
    </row>
    <row r="115" spans="1:6" x14ac:dyDescent="0.3">
      <c r="A115" s="76" t="s">
        <v>106</v>
      </c>
      <c r="B115" s="45"/>
      <c r="C115" s="45"/>
      <c r="D115" s="45"/>
      <c r="E115" s="45"/>
      <c r="F115" s="45"/>
    </row>
    <row r="116" spans="1:6" x14ac:dyDescent="0.3">
      <c r="A116" s="43"/>
      <c r="B116" s="47"/>
      <c r="C116" s="47"/>
      <c r="D116" s="47"/>
      <c r="E116" s="47"/>
      <c r="F116" s="47"/>
    </row>
    <row r="117" spans="1:6" x14ac:dyDescent="0.3">
      <c r="A117" s="43"/>
      <c r="B117" s="43"/>
      <c r="C117" s="43"/>
      <c r="D117" s="43"/>
      <c r="E117" s="43"/>
      <c r="F117" s="43"/>
    </row>
    <row r="118" spans="1:6" x14ac:dyDescent="0.3">
      <c r="A118" s="43"/>
      <c r="B118" s="43"/>
      <c r="C118" s="43"/>
      <c r="D118" s="49"/>
      <c r="E118" s="49"/>
      <c r="F118" s="49"/>
    </row>
    <row r="119" spans="1:6" x14ac:dyDescent="0.3">
      <c r="A119" s="81" t="s">
        <v>116</v>
      </c>
      <c r="B119" s="63" t="s">
        <v>117</v>
      </c>
      <c r="C119" s="84" t="s">
        <v>118</v>
      </c>
      <c r="D119" s="45"/>
      <c r="E119" s="45"/>
      <c r="F119" s="45"/>
    </row>
    <row r="120" spans="1:6" ht="28.8" x14ac:dyDescent="0.3">
      <c r="A120" s="77" t="s">
        <v>112</v>
      </c>
      <c r="B120" s="43"/>
      <c r="C120" s="43"/>
      <c r="D120" s="47"/>
      <c r="E120" s="47"/>
      <c r="F120" s="47"/>
    </row>
    <row r="121" spans="1:6" ht="28.8" x14ac:dyDescent="0.3">
      <c r="A121" s="82" t="s">
        <v>113</v>
      </c>
      <c r="B121" s="43"/>
      <c r="C121" s="43"/>
      <c r="D121" s="43"/>
      <c r="E121" s="43"/>
      <c r="F121" s="43"/>
    </row>
    <row r="122" spans="1:6" x14ac:dyDescent="0.3">
      <c r="A122" s="61"/>
      <c r="B122" s="35"/>
      <c r="C122" s="35"/>
      <c r="D122" s="35"/>
      <c r="E122" s="35"/>
      <c r="F122" s="35"/>
    </row>
    <row r="123" spans="1:6" ht="43.2" x14ac:dyDescent="0.3">
      <c r="A123" s="44" t="s">
        <v>104</v>
      </c>
      <c r="B123" s="62" t="s">
        <v>95</v>
      </c>
      <c r="C123" s="63" t="s">
        <v>96</v>
      </c>
      <c r="D123" s="64" t="s">
        <v>102</v>
      </c>
      <c r="E123" s="63" t="s">
        <v>97</v>
      </c>
      <c r="F123" s="64" t="s">
        <v>98</v>
      </c>
    </row>
    <row r="124" spans="1:6" x14ac:dyDescent="0.3">
      <c r="A124" s="44" t="s">
        <v>105</v>
      </c>
      <c r="B124" s="45"/>
      <c r="C124" s="45"/>
      <c r="D124" s="45"/>
      <c r="E124" s="45"/>
      <c r="F124" s="45"/>
    </row>
    <row r="125" spans="1:6" x14ac:dyDescent="0.3">
      <c r="A125" s="85"/>
      <c r="B125" s="45"/>
      <c r="C125" s="45"/>
      <c r="D125" s="45"/>
      <c r="E125" s="45"/>
      <c r="F125" s="45"/>
    </row>
    <row r="126" spans="1:6" x14ac:dyDescent="0.3">
      <c r="A126" s="46" t="s">
        <v>100</v>
      </c>
      <c r="B126" s="48"/>
      <c r="C126" s="48"/>
      <c r="D126" s="48"/>
      <c r="E126" s="48"/>
      <c r="F126" s="48"/>
    </row>
    <row r="127" spans="1:6" x14ac:dyDescent="0.3">
      <c r="A127" s="77" t="s">
        <v>94</v>
      </c>
      <c r="B127" s="43"/>
      <c r="C127" s="43"/>
      <c r="D127" s="43"/>
      <c r="E127" s="43"/>
      <c r="F127" s="43"/>
    </row>
    <row r="128" spans="1:6" x14ac:dyDescent="0.3">
      <c r="A128" s="77" t="s">
        <v>99</v>
      </c>
      <c r="B128" s="43"/>
      <c r="C128" s="43"/>
      <c r="D128" s="43"/>
      <c r="E128" s="43"/>
      <c r="F128" s="43"/>
    </row>
    <row r="129" spans="1:6" x14ac:dyDescent="0.3">
      <c r="A129" s="78" t="s">
        <v>114</v>
      </c>
      <c r="B129" s="43"/>
      <c r="C129" s="43"/>
      <c r="D129" s="43"/>
      <c r="E129" s="43"/>
      <c r="F129" s="43"/>
    </row>
    <row r="130" spans="1:6" x14ac:dyDescent="0.3">
      <c r="A130" s="78" t="s">
        <v>115</v>
      </c>
      <c r="B130" s="43"/>
      <c r="C130" s="43"/>
      <c r="D130" s="43"/>
      <c r="E130" s="43"/>
      <c r="F130" s="43"/>
    </row>
    <row r="131" spans="1:6" x14ac:dyDescent="0.3">
      <c r="A131" s="79" t="s">
        <v>101</v>
      </c>
      <c r="B131" s="45"/>
      <c r="C131" s="45"/>
      <c r="D131" s="45"/>
      <c r="E131" s="45"/>
      <c r="F131" s="45"/>
    </row>
    <row r="132" spans="1:6" ht="28.8" x14ac:dyDescent="0.3">
      <c r="A132" s="77" t="s">
        <v>119</v>
      </c>
      <c r="B132" s="47"/>
      <c r="C132" s="47"/>
      <c r="D132" s="47"/>
      <c r="E132" s="47"/>
      <c r="F132" s="47"/>
    </row>
    <row r="133" spans="1:6" ht="28.8" x14ac:dyDescent="0.3">
      <c r="A133" s="77" t="s">
        <v>120</v>
      </c>
      <c r="B133" s="43"/>
      <c r="C133" s="43"/>
      <c r="D133" s="43"/>
      <c r="E133" s="43"/>
      <c r="F133" s="43"/>
    </row>
    <row r="134" spans="1:6" ht="43.2" x14ac:dyDescent="0.3">
      <c r="A134" s="80" t="s">
        <v>121</v>
      </c>
      <c r="B134" s="49"/>
      <c r="C134" s="49"/>
      <c r="D134" s="49"/>
      <c r="E134" s="49"/>
      <c r="F134" s="49"/>
    </row>
    <row r="135" spans="1:6" x14ac:dyDescent="0.3">
      <c r="A135" s="76" t="s">
        <v>106</v>
      </c>
      <c r="B135" s="45"/>
      <c r="C135" s="45"/>
      <c r="D135" s="45"/>
      <c r="E135" s="45"/>
      <c r="F135" s="45"/>
    </row>
    <row r="136" spans="1:6" x14ac:dyDescent="0.3">
      <c r="A136" s="43"/>
      <c r="B136" s="47"/>
      <c r="C136" s="47"/>
      <c r="D136" s="47"/>
      <c r="E136" s="47"/>
      <c r="F136" s="47"/>
    </row>
    <row r="137" spans="1:6" x14ac:dyDescent="0.3">
      <c r="A137" s="43"/>
      <c r="B137" s="43"/>
      <c r="C137" s="43"/>
      <c r="D137" s="43"/>
      <c r="E137" s="43"/>
      <c r="F137" s="43"/>
    </row>
    <row r="138" spans="1:6" x14ac:dyDescent="0.3">
      <c r="A138" s="43"/>
      <c r="B138" s="43"/>
      <c r="C138" s="43"/>
      <c r="D138" s="49"/>
      <c r="E138" s="49"/>
      <c r="F138" s="49"/>
    </row>
    <row r="139" spans="1:6" x14ac:dyDescent="0.3">
      <c r="A139" s="81" t="s">
        <v>116</v>
      </c>
      <c r="B139" s="63" t="s">
        <v>117</v>
      </c>
      <c r="C139" s="84" t="s">
        <v>118</v>
      </c>
      <c r="D139" s="45"/>
      <c r="E139" s="45"/>
      <c r="F139" s="45"/>
    </row>
    <row r="140" spans="1:6" ht="28.8" x14ac:dyDescent="0.3">
      <c r="A140" s="77" t="s">
        <v>112</v>
      </c>
      <c r="B140" s="43"/>
      <c r="C140" s="43"/>
      <c r="D140" s="47"/>
      <c r="E140" s="47"/>
      <c r="F140" s="47"/>
    </row>
    <row r="141" spans="1:6" ht="28.8" x14ac:dyDescent="0.3">
      <c r="A141" s="82" t="s">
        <v>113</v>
      </c>
      <c r="B141" s="43"/>
      <c r="C141" s="43"/>
      <c r="D141" s="43"/>
      <c r="E141" s="43"/>
      <c r="F141" s="43"/>
    </row>
    <row r="142" spans="1:6" x14ac:dyDescent="0.3">
      <c r="A142" s="35"/>
      <c r="B142" s="35"/>
      <c r="C142" s="35"/>
      <c r="D142" s="35"/>
      <c r="E142" s="35"/>
      <c r="F142" s="35"/>
    </row>
    <row r="143" spans="1:6" ht="43.2" x14ac:dyDescent="0.3">
      <c r="A143" s="44" t="s">
        <v>104</v>
      </c>
      <c r="B143" s="62" t="s">
        <v>95</v>
      </c>
      <c r="C143" s="63" t="s">
        <v>96</v>
      </c>
      <c r="D143" s="64" t="s">
        <v>102</v>
      </c>
      <c r="E143" s="63" t="s">
        <v>97</v>
      </c>
      <c r="F143" s="64" t="s">
        <v>98</v>
      </c>
    </row>
    <row r="144" spans="1:6" x14ac:dyDescent="0.3">
      <c r="A144" s="44" t="s">
        <v>105</v>
      </c>
      <c r="B144" s="45"/>
      <c r="C144" s="45"/>
      <c r="D144" s="45"/>
      <c r="E144" s="45"/>
      <c r="F144" s="45"/>
    </row>
    <row r="145" spans="1:6" x14ac:dyDescent="0.3">
      <c r="A145" s="85"/>
      <c r="B145" s="45"/>
      <c r="C145" s="45"/>
      <c r="D145" s="45"/>
      <c r="E145" s="45"/>
      <c r="F145" s="45"/>
    </row>
    <row r="146" spans="1:6" x14ac:dyDescent="0.3">
      <c r="A146" s="76" t="s">
        <v>100</v>
      </c>
      <c r="B146" s="48"/>
      <c r="C146" s="48"/>
      <c r="D146" s="48"/>
      <c r="E146" s="48"/>
      <c r="F146" s="48"/>
    </row>
    <row r="147" spans="1:6" x14ac:dyDescent="0.3">
      <c r="A147" s="77" t="s">
        <v>94</v>
      </c>
      <c r="B147" s="43"/>
      <c r="C147" s="43"/>
      <c r="D147" s="43"/>
      <c r="E147" s="43"/>
      <c r="F147" s="43"/>
    </row>
    <row r="148" spans="1:6" x14ac:dyDescent="0.3">
      <c r="A148" s="77" t="s">
        <v>99</v>
      </c>
      <c r="B148" s="43"/>
      <c r="C148" s="43"/>
      <c r="D148" s="43"/>
      <c r="E148" s="43"/>
      <c r="F148" s="43"/>
    </row>
    <row r="149" spans="1:6" x14ac:dyDescent="0.3">
      <c r="A149" s="78" t="s">
        <v>114</v>
      </c>
      <c r="B149" s="43"/>
      <c r="C149" s="43"/>
      <c r="D149" s="43"/>
      <c r="E149" s="43"/>
      <c r="F149" s="43"/>
    </row>
    <row r="150" spans="1:6" x14ac:dyDescent="0.3">
      <c r="A150" s="78" t="s">
        <v>115</v>
      </c>
      <c r="B150" s="43"/>
      <c r="C150" s="43"/>
      <c r="D150" s="43"/>
      <c r="E150" s="43"/>
      <c r="F150" s="43"/>
    </row>
    <row r="151" spans="1:6" x14ac:dyDescent="0.3">
      <c r="A151" s="79" t="s">
        <v>101</v>
      </c>
      <c r="B151" s="45"/>
      <c r="C151" s="45"/>
      <c r="D151" s="45"/>
      <c r="E151" s="45"/>
      <c r="F151" s="45"/>
    </row>
    <row r="152" spans="1:6" ht="28.8" x14ac:dyDescent="0.3">
      <c r="A152" s="77" t="s">
        <v>119</v>
      </c>
      <c r="B152" s="47"/>
      <c r="C152" s="47"/>
      <c r="D152" s="47"/>
      <c r="E152" s="47"/>
      <c r="F152" s="47"/>
    </row>
    <row r="153" spans="1:6" ht="28.8" x14ac:dyDescent="0.3">
      <c r="A153" s="77" t="s">
        <v>120</v>
      </c>
      <c r="B153" s="43"/>
      <c r="C153" s="43"/>
      <c r="D153" s="43"/>
      <c r="E153" s="43"/>
      <c r="F153" s="43"/>
    </row>
    <row r="154" spans="1:6" ht="43.2" x14ac:dyDescent="0.3">
      <c r="A154" s="80" t="s">
        <v>121</v>
      </c>
      <c r="B154" s="49"/>
      <c r="C154" s="49"/>
      <c r="D154" s="49"/>
      <c r="E154" s="49"/>
      <c r="F154" s="49"/>
    </row>
    <row r="155" spans="1:6" x14ac:dyDescent="0.3">
      <c r="A155" s="76" t="s">
        <v>106</v>
      </c>
      <c r="B155" s="45"/>
      <c r="C155" s="45"/>
      <c r="D155" s="45"/>
      <c r="E155" s="45"/>
      <c r="F155" s="45"/>
    </row>
    <row r="156" spans="1:6" x14ac:dyDescent="0.3">
      <c r="A156" s="43"/>
      <c r="B156" s="47"/>
      <c r="C156" s="47"/>
      <c r="D156" s="47"/>
      <c r="E156" s="47"/>
      <c r="F156" s="47"/>
    </row>
    <row r="157" spans="1:6" x14ac:dyDescent="0.3">
      <c r="A157" s="43"/>
      <c r="B157" s="43"/>
      <c r="C157" s="43"/>
      <c r="D157" s="43"/>
      <c r="E157" s="43"/>
      <c r="F157" s="43"/>
    </row>
    <row r="158" spans="1:6" x14ac:dyDescent="0.3">
      <c r="A158" s="43"/>
      <c r="B158" s="43"/>
      <c r="C158" s="43"/>
      <c r="D158" s="49"/>
      <c r="E158" s="49"/>
      <c r="F158" s="49"/>
    </row>
    <row r="159" spans="1:6" x14ac:dyDescent="0.3">
      <c r="A159" s="81" t="s">
        <v>116</v>
      </c>
      <c r="B159" s="63" t="s">
        <v>117</v>
      </c>
      <c r="C159" s="84" t="s">
        <v>118</v>
      </c>
      <c r="D159" s="45"/>
      <c r="E159" s="45"/>
      <c r="F159" s="45"/>
    </row>
    <row r="160" spans="1:6" ht="28.8" x14ac:dyDescent="0.3">
      <c r="A160" s="77" t="s">
        <v>112</v>
      </c>
      <c r="B160" s="43"/>
      <c r="C160" s="43"/>
      <c r="D160" s="47"/>
      <c r="E160" s="47"/>
      <c r="F160" s="47"/>
    </row>
    <row r="161" spans="1:6" ht="28.8" x14ac:dyDescent="0.3">
      <c r="A161" s="82" t="s">
        <v>113</v>
      </c>
      <c r="B161" s="43"/>
      <c r="C161" s="43"/>
      <c r="D161" s="43"/>
      <c r="E161" s="43"/>
      <c r="F161" s="43"/>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workbookViewId="0">
      <selection activeCell="C1" sqref="C1"/>
    </sheetView>
  </sheetViews>
  <sheetFormatPr defaultRowHeight="14.4" x14ac:dyDescent="0.3"/>
  <cols>
    <col min="2" max="2" width="3" customWidth="1"/>
    <col min="3" max="3" width="32.77734375" customWidth="1"/>
    <col min="4" max="4" width="3" customWidth="1"/>
    <col min="5" max="5" width="18.77734375" customWidth="1"/>
  </cols>
  <sheetData>
    <row r="1" spans="1:7" x14ac:dyDescent="0.3">
      <c r="A1" s="13" t="s">
        <v>30</v>
      </c>
      <c r="B1" s="13"/>
      <c r="C1" s="14" t="s">
        <v>17</v>
      </c>
      <c r="D1" s="13"/>
      <c r="E1" s="14" t="s">
        <v>4</v>
      </c>
      <c r="F1" s="13"/>
      <c r="G1" s="13"/>
    </row>
    <row r="2" spans="1:7" x14ac:dyDescent="0.3">
      <c r="A2" s="13" t="s">
        <v>31</v>
      </c>
      <c r="B2" s="13"/>
      <c r="C2" s="14" t="s">
        <v>18</v>
      </c>
      <c r="D2" s="13"/>
      <c r="E2" s="15" t="s">
        <v>5</v>
      </c>
      <c r="F2" s="13"/>
      <c r="G2" s="13"/>
    </row>
    <row r="3" spans="1:7" x14ac:dyDescent="0.3">
      <c r="A3" s="13"/>
      <c r="B3" s="13"/>
      <c r="C3" s="14" t="s">
        <v>19</v>
      </c>
      <c r="D3" s="13"/>
      <c r="E3" s="15" t="s">
        <v>6</v>
      </c>
      <c r="F3" s="13"/>
      <c r="G3" s="13"/>
    </row>
    <row r="4" spans="1:7" x14ac:dyDescent="0.3">
      <c r="A4" s="13"/>
      <c r="B4" s="13"/>
      <c r="C4" s="14" t="s">
        <v>20</v>
      </c>
      <c r="D4" s="13"/>
      <c r="E4" s="14" t="s">
        <v>7</v>
      </c>
      <c r="F4" s="13"/>
      <c r="G4" s="13"/>
    </row>
    <row r="5" spans="1:7" x14ac:dyDescent="0.3">
      <c r="A5" s="13"/>
      <c r="B5" s="13"/>
      <c r="C5" s="14" t="s">
        <v>26</v>
      </c>
      <c r="D5" s="13"/>
      <c r="E5" s="14" t="s">
        <v>2</v>
      </c>
      <c r="F5" s="13"/>
      <c r="G5" s="13"/>
    </row>
    <row r="6" spans="1:7" x14ac:dyDescent="0.3">
      <c r="A6" s="13"/>
      <c r="B6" s="13"/>
      <c r="C6" s="13"/>
      <c r="D6" s="13"/>
      <c r="E6" s="13"/>
      <c r="F6" s="13"/>
      <c r="G6" s="13"/>
    </row>
    <row r="7" spans="1:7" x14ac:dyDescent="0.3">
      <c r="A7" s="13"/>
      <c r="B7" s="13"/>
      <c r="C7" s="13"/>
      <c r="D7" s="13"/>
      <c r="E7" s="13"/>
      <c r="F7" s="13"/>
      <c r="G7" s="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definitions</vt:lpstr>
      <vt:lpstr>Pgms - track in spreadsheet</vt:lpstr>
      <vt:lpstr>Pgms- tally by hand on printout</vt:lpstr>
      <vt:lpstr>Pgms - annual totals</vt:lpstr>
      <vt:lpstr>Circulating Items</vt:lpstr>
      <vt:lpstr>Survey responses</vt:lpstr>
      <vt:lpstr>menus</vt:lpstr>
      <vt:lpstr>'Pgms - track in spreadsheet'!Print_Area</vt:lpstr>
      <vt:lpstr>'Pgms- tally by hand on printout'!Print_Area</vt:lpstr>
      <vt:lpstr>'Pgms- tally by hand on printout'!Print_Titles</vt:lpstr>
    </vt:vector>
  </TitlesOfParts>
  <Company>State of Connecticut DAS Statewide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Bernier, Maria</dc:creator>
  <cp:lastModifiedBy>Nowlain, Lisa@CSL</cp:lastModifiedBy>
  <cp:lastPrinted>2021-05-24T11:53:33Z</cp:lastPrinted>
  <dcterms:created xsi:type="dcterms:W3CDTF">2020-09-17T13:12:07Z</dcterms:created>
  <dcterms:modified xsi:type="dcterms:W3CDTF">2022-06-14T22:52:26Z</dcterms:modified>
</cp:coreProperties>
</file>